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ck12-my.sharepoint.com/personal/zahra_hashmi_k12_dc_gov/Documents/Documents/Milk-2021/"/>
    </mc:Choice>
  </mc:AlternateContent>
  <xr:revisionPtr revIDLastSave="0" documentId="8_{4B68EB2C-D7D1-4B86-8C7C-E06673355BC1}" xr6:coauthVersionLast="46" xr6:coauthVersionMax="46" xr10:uidLastSave="{00000000-0000-0000-0000-000000000000}"/>
  <bookViews>
    <workbookView xWindow="-110" yWindow="-110" windowWidth="19420" windowHeight="10420" tabRatio="903" xr2:uid="{00000000-000D-0000-FFFF-FFFF00000000}"/>
  </bookViews>
  <sheets>
    <sheet name="Base Year" sheetId="5" r:id="rId1"/>
    <sheet name="OPY1" sheetId="6" r:id="rId2"/>
    <sheet name="OPY2" sheetId="7" r:id="rId3"/>
    <sheet name="OPY3" sheetId="8" r:id="rId4"/>
    <sheet name="OPY4" sheetId="9" r:id="rId5"/>
    <sheet name="Sheet2" sheetId="3" state="hidden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9" l="1"/>
  <c r="H6" i="9"/>
  <c r="G6" i="9"/>
  <c r="F6" i="9"/>
  <c r="E6" i="9"/>
  <c r="K6" i="9" s="1"/>
  <c r="M6" i="9" s="1"/>
  <c r="I5" i="9"/>
  <c r="H5" i="9"/>
  <c r="G5" i="9"/>
  <c r="F5" i="9"/>
  <c r="E5" i="9"/>
  <c r="K5" i="9" s="1"/>
  <c r="M5" i="9" s="1"/>
  <c r="K4" i="9"/>
  <c r="M4" i="9" s="1"/>
  <c r="I4" i="9"/>
  <c r="H4" i="9"/>
  <c r="G4" i="9"/>
  <c r="F4" i="9"/>
  <c r="E4" i="9"/>
  <c r="I3" i="9"/>
  <c r="K3" i="9" s="1"/>
  <c r="M3" i="9" s="1"/>
  <c r="H3" i="9"/>
  <c r="G3" i="9"/>
  <c r="F3" i="9"/>
  <c r="E3" i="9"/>
  <c r="I6" i="8"/>
  <c r="H6" i="8"/>
  <c r="G6" i="8"/>
  <c r="F6" i="8"/>
  <c r="E6" i="8"/>
  <c r="K6" i="8" s="1"/>
  <c r="M6" i="8" s="1"/>
  <c r="I5" i="8"/>
  <c r="H5" i="8"/>
  <c r="G5" i="8"/>
  <c r="F5" i="8"/>
  <c r="E5" i="8"/>
  <c r="K5" i="8" s="1"/>
  <c r="M5" i="8" s="1"/>
  <c r="K4" i="8"/>
  <c r="M4" i="8" s="1"/>
  <c r="I4" i="8"/>
  <c r="H4" i="8"/>
  <c r="G4" i="8"/>
  <c r="F4" i="8"/>
  <c r="E4" i="8"/>
  <c r="I3" i="8"/>
  <c r="K3" i="8" s="1"/>
  <c r="M3" i="8" s="1"/>
  <c r="M7" i="8" s="1"/>
  <c r="H3" i="8"/>
  <c r="G3" i="8"/>
  <c r="F3" i="8"/>
  <c r="E3" i="8"/>
  <c r="I6" i="7"/>
  <c r="H6" i="7"/>
  <c r="G6" i="7"/>
  <c r="F6" i="7"/>
  <c r="E6" i="7"/>
  <c r="K6" i="7" s="1"/>
  <c r="M6" i="7" s="1"/>
  <c r="I5" i="7"/>
  <c r="H5" i="7"/>
  <c r="G5" i="7"/>
  <c r="F5" i="7"/>
  <c r="E5" i="7"/>
  <c r="K5" i="7" s="1"/>
  <c r="M5" i="7" s="1"/>
  <c r="K4" i="7"/>
  <c r="M4" i="7" s="1"/>
  <c r="I4" i="7"/>
  <c r="H4" i="7"/>
  <c r="G4" i="7"/>
  <c r="F4" i="7"/>
  <c r="E4" i="7"/>
  <c r="I3" i="7"/>
  <c r="K3" i="7" s="1"/>
  <c r="M3" i="7" s="1"/>
  <c r="H3" i="7"/>
  <c r="G3" i="7"/>
  <c r="F3" i="7"/>
  <c r="E3" i="7"/>
  <c r="I6" i="6"/>
  <c r="H6" i="6"/>
  <c r="G6" i="6"/>
  <c r="F6" i="6"/>
  <c r="E6" i="6"/>
  <c r="K6" i="6" s="1"/>
  <c r="M6" i="6" s="1"/>
  <c r="K5" i="6"/>
  <c r="M5" i="6" s="1"/>
  <c r="I5" i="6"/>
  <c r="H5" i="6"/>
  <c r="G5" i="6"/>
  <c r="F5" i="6"/>
  <c r="E5" i="6"/>
  <c r="I4" i="6"/>
  <c r="K4" i="6" s="1"/>
  <c r="M4" i="6" s="1"/>
  <c r="H4" i="6"/>
  <c r="G4" i="6"/>
  <c r="F4" i="6"/>
  <c r="E4" i="6"/>
  <c r="I3" i="6"/>
  <c r="H3" i="6"/>
  <c r="K3" i="6" s="1"/>
  <c r="M3" i="6" s="1"/>
  <c r="M7" i="6" s="1"/>
  <c r="G3" i="6"/>
  <c r="F3" i="6"/>
  <c r="E3" i="6"/>
  <c r="I6" i="5"/>
  <c r="H6" i="5"/>
  <c r="G6" i="5"/>
  <c r="F6" i="5"/>
  <c r="E6" i="5"/>
  <c r="I5" i="5"/>
  <c r="H5" i="5"/>
  <c r="G5" i="5"/>
  <c r="F5" i="5"/>
  <c r="E5" i="5"/>
  <c r="I4" i="5"/>
  <c r="H4" i="5"/>
  <c r="G4" i="5"/>
  <c r="F4" i="5"/>
  <c r="E4" i="5"/>
  <c r="I3" i="5"/>
  <c r="H3" i="5"/>
  <c r="G3" i="5"/>
  <c r="F3" i="5"/>
  <c r="E3" i="5"/>
  <c r="M7" i="7" l="1"/>
  <c r="M7" i="9"/>
  <c r="K3" i="5"/>
  <c r="M3" i="5" s="1"/>
  <c r="K4" i="5"/>
  <c r="M4" i="5" s="1"/>
  <c r="K5" i="5"/>
  <c r="M5" i="5" s="1"/>
  <c r="K6" i="5"/>
  <c r="M6" i="5" s="1"/>
  <c r="M7" i="5" l="1"/>
  <c r="X10" i="3"/>
  <c r="AX16" i="3"/>
  <c r="AW16" i="3"/>
  <c r="AS16" i="3"/>
  <c r="AR16" i="3"/>
  <c r="AN16" i="3"/>
  <c r="AM16" i="3"/>
  <c r="AI16" i="3"/>
  <c r="AH16" i="3"/>
  <c r="AD16" i="3"/>
  <c r="AC16" i="3"/>
  <c r="Y16" i="3"/>
  <c r="T16" i="3"/>
  <c r="S16" i="3"/>
  <c r="O16" i="3"/>
  <c r="N16" i="3"/>
  <c r="J16" i="3"/>
  <c r="I16" i="3"/>
  <c r="E16" i="3"/>
  <c r="D16" i="3"/>
  <c r="X16" i="3"/>
</calcChain>
</file>

<file path=xl/sharedStrings.xml><?xml version="1.0" encoding="utf-8"?>
<sst xmlns="http://schemas.openxmlformats.org/spreadsheetml/2006/main" count="482" uniqueCount="257">
  <si>
    <t>CLIN</t>
  </si>
  <si>
    <t>Description</t>
  </si>
  <si>
    <t>Excel Academy Est Qty</t>
  </si>
  <si>
    <t>Burroughs ES Est Qty</t>
  </si>
  <si>
    <t>Langdon ES Est Qty</t>
  </si>
  <si>
    <t>Langley ES Est Qty</t>
  </si>
  <si>
    <t>Dunbar HS Est Qty</t>
  </si>
  <si>
    <t>McKinley MS/HS Est Qty</t>
  </si>
  <si>
    <t>Bard ECHS Est Qty</t>
  </si>
  <si>
    <t>Total Quantity</t>
  </si>
  <si>
    <t>Unit Price</t>
  </si>
  <si>
    <t>Total Price</t>
  </si>
  <si>
    <t>Milk, white, 1% low fat, 8 fluid ounces., Grade A, pasteurized and homogenized, Vitamin A and D.</t>
  </si>
  <si>
    <t>Milk, fat free, skim, 8 fluid ounces, Grade A, pasteurized and homogenized, Vitamin A and D.</t>
  </si>
  <si>
    <t>Milk, white, 1% low fat, 1 Gallon, Grade A, pasteurized and homogenized, Vitamin A and D.</t>
  </si>
  <si>
    <t>Milk, fat free, skim, 1 gallon, Grade A, pasteurized and homogenized, Vitamin A and D.</t>
  </si>
  <si>
    <t>Total (Not to Exceed)</t>
  </si>
  <si>
    <t>s</t>
  </si>
  <si>
    <t>Schools</t>
  </si>
  <si>
    <t>Type</t>
  </si>
  <si>
    <t>Enrollment
October 2015</t>
  </si>
  <si>
    <t>Lunch Meals Served SY2014-15</t>
  </si>
  <si>
    <t>Lunch Participation SY2014-15</t>
  </si>
  <si>
    <t>Group 1 - 12 schools</t>
  </si>
  <si>
    <t>Group 2 - 12 schools</t>
  </si>
  <si>
    <t>Group 3 - 10 schools</t>
  </si>
  <si>
    <t>Group 4 - 9 (10) schools</t>
  </si>
  <si>
    <t>Group 5 - 12 schools</t>
  </si>
  <si>
    <t>Group 6 - 10 schools</t>
  </si>
  <si>
    <t>Group 7 - 10 schools</t>
  </si>
  <si>
    <t>Group 8 - 12 schools</t>
  </si>
  <si>
    <t>Group 9 - 13 schools</t>
  </si>
  <si>
    <t>Group 10 - 12 schools</t>
  </si>
  <si>
    <t>Ketcham ES</t>
  </si>
  <si>
    <t>On-Site</t>
  </si>
  <si>
    <t>Hendley ES</t>
  </si>
  <si>
    <r>
      <t>90.24</t>
    </r>
    <r>
      <rPr>
        <sz val="10"/>
        <color indexed="8"/>
        <rFont val="Tahoma"/>
        <family val="2"/>
      </rPr>
      <t>%</t>
    </r>
  </si>
  <si>
    <t>School Without Walls HS</t>
  </si>
  <si>
    <t>Satellite</t>
  </si>
  <si>
    <t>8.26%</t>
  </si>
  <si>
    <t>Powell ES</t>
  </si>
  <si>
    <t>82.45%</t>
  </si>
  <si>
    <t>Bunker Hill ES</t>
  </si>
  <si>
    <t>Browne EC</t>
  </si>
  <si>
    <t>84.44%</t>
  </si>
  <si>
    <t>Amidon-Bowen ES</t>
  </si>
  <si>
    <t>86.10%</t>
  </si>
  <si>
    <t>Hearst ES</t>
  </si>
  <si>
    <t>34.34%</t>
  </si>
  <si>
    <t>Eaton ES</t>
  </si>
  <si>
    <t>17.06%</t>
  </si>
  <si>
    <t>Aiton ES</t>
  </si>
  <si>
    <t>88.44%</t>
  </si>
  <si>
    <t>Moten ES</t>
  </si>
  <si>
    <t>87.58%</t>
  </si>
  <si>
    <t>King, M.L. ES</t>
  </si>
  <si>
    <t>75.65%</t>
  </si>
  <si>
    <t>SWW @ Francis Stevens</t>
  </si>
  <si>
    <t>60.38%</t>
  </si>
  <si>
    <t>Barnard ES</t>
  </si>
  <si>
    <t>On -Site</t>
  </si>
  <si>
    <t>84.21%</t>
  </si>
  <si>
    <t>Burroughs ES</t>
  </si>
  <si>
    <t>85.72%</t>
  </si>
  <si>
    <t>Phelps ACE HS</t>
  </si>
  <si>
    <t>64.30%</t>
  </si>
  <si>
    <t>Brent ES</t>
  </si>
  <si>
    <t>22.18%</t>
  </si>
  <si>
    <t>Janney ES</t>
  </si>
  <si>
    <t>13.88%</t>
  </si>
  <si>
    <t>Hyde-Addison ES</t>
  </si>
  <si>
    <t>32.18%</t>
  </si>
  <si>
    <t>Burrville ES</t>
  </si>
  <si>
    <t>84.78%</t>
  </si>
  <si>
    <t>Orr ES</t>
  </si>
  <si>
    <t>90.50%</t>
  </si>
  <si>
    <t>Leckie ES</t>
  </si>
  <si>
    <t>73.61%</t>
  </si>
  <si>
    <t>H.D. Cooke ES</t>
  </si>
  <si>
    <t>88.61%</t>
  </si>
  <si>
    <t>Raymond EC</t>
  </si>
  <si>
    <t>77.11%</t>
  </si>
  <si>
    <t>Noyes ES</t>
  </si>
  <si>
    <t>83.97%</t>
  </si>
  <si>
    <t>Wheatley EC</t>
  </si>
  <si>
    <t>92.99%</t>
  </si>
  <si>
    <t>Tyler ES</t>
  </si>
  <si>
    <t>63.19%</t>
  </si>
  <si>
    <t>Lafayette ES</t>
  </si>
  <si>
    <t>14.71%</t>
  </si>
  <si>
    <t>Key ES</t>
  </si>
  <si>
    <t>16.41%</t>
  </si>
  <si>
    <t>C.W. Harris ES</t>
  </si>
  <si>
    <t>94.16%</t>
  </si>
  <si>
    <t>Savoy ES</t>
  </si>
  <si>
    <t>87.46%</t>
  </si>
  <si>
    <t>Patterson ES</t>
  </si>
  <si>
    <t>90.07%</t>
  </si>
  <si>
    <t>Marie Reed ES</t>
  </si>
  <si>
    <t>81.10%</t>
  </si>
  <si>
    <t>Truesdell EC</t>
  </si>
  <si>
    <t>92.98%</t>
  </si>
  <si>
    <t>Langdon ES</t>
  </si>
  <si>
    <t>76.38%</t>
  </si>
  <si>
    <t>J.O. Wilson ES</t>
  </si>
  <si>
    <r>
      <t>82.71</t>
    </r>
    <r>
      <rPr>
        <sz val="10"/>
        <color indexed="8"/>
        <rFont val="Tahoma"/>
        <family val="2"/>
      </rPr>
      <t>%</t>
    </r>
  </si>
  <si>
    <t>Van Ness ES</t>
  </si>
  <si>
    <t>Murch ES</t>
  </si>
  <si>
    <t>14.31%</t>
  </si>
  <si>
    <t>Mann ES</t>
  </si>
  <si>
    <t>13.22%</t>
  </si>
  <si>
    <t>Drew ES</t>
  </si>
  <si>
    <t>91.36%</t>
  </si>
  <si>
    <t>Stanton ES</t>
  </si>
  <si>
    <t>88.26%</t>
  </si>
  <si>
    <t>Simon ES</t>
  </si>
  <si>
    <t>95.90%</t>
  </si>
  <si>
    <t>Tubman ES</t>
  </si>
  <si>
    <t>87.95%</t>
  </si>
  <si>
    <t>West EC</t>
  </si>
  <si>
    <t>76.79%</t>
  </si>
  <si>
    <t>Langley ES</t>
  </si>
  <si>
    <t>87.56%</t>
  </si>
  <si>
    <t>Ludlow-Taylor ES</t>
  </si>
  <si>
    <t>72.50%</t>
  </si>
  <si>
    <t>Jefferson MS Academy</t>
  </si>
  <si>
    <t>88.88%</t>
  </si>
  <si>
    <t>Shepherd ES</t>
  </si>
  <si>
    <t>43.71%</t>
  </si>
  <si>
    <t>Stoddert ES</t>
  </si>
  <si>
    <t>29.50%</t>
  </si>
  <si>
    <t>Houston ES</t>
  </si>
  <si>
    <t>82.65%</t>
  </si>
  <si>
    <t>Beers ES</t>
  </si>
  <si>
    <t>85.65%</t>
  </si>
  <si>
    <t>Garfield ES</t>
  </si>
  <si>
    <t>91.17%</t>
  </si>
  <si>
    <t>Columbia Heights EC (CHEC)</t>
  </si>
  <si>
    <t>60.75%</t>
  </si>
  <si>
    <t>Dorothy I. Height ES</t>
  </si>
  <si>
    <t>Walker-Jones EC</t>
  </si>
  <si>
    <t>86.72%</t>
  </si>
  <si>
    <t>Peabody ES (Capitol Hill Clus)</t>
  </si>
  <si>
    <t>25.40%</t>
  </si>
  <si>
    <t>Maury ES</t>
  </si>
  <si>
    <t>47.70%</t>
  </si>
  <si>
    <t>Deal MS</t>
  </si>
  <si>
    <t>23.17%</t>
  </si>
  <si>
    <t>Hardy MS</t>
  </si>
  <si>
    <t>44.99%</t>
  </si>
  <si>
    <t>Nalle ES</t>
  </si>
  <si>
    <t>91.93%</t>
  </si>
  <si>
    <t>Kimball ES</t>
  </si>
  <si>
    <t>87.70%</t>
  </si>
  <si>
    <t>Malcolm X ES @ Green</t>
  </si>
  <si>
    <t>82.91%</t>
  </si>
  <si>
    <t>Oyster</t>
  </si>
  <si>
    <t>33.66%</t>
  </si>
  <si>
    <t>Roosevelt HS @ MacFarland</t>
  </si>
  <si>
    <t>57.02%</t>
  </si>
  <si>
    <t>Brookland MS</t>
  </si>
  <si>
    <t>66.45%</t>
  </si>
  <si>
    <t>Watkins ES (Capitol Hill Clus)</t>
  </si>
  <si>
    <t>38.18%</t>
  </si>
  <si>
    <t>Miner ES</t>
  </si>
  <si>
    <t>95.54%</t>
  </si>
  <si>
    <t>Wilson HS</t>
  </si>
  <si>
    <t>17.66%</t>
  </si>
  <si>
    <t>Ellington School of the Arts</t>
  </si>
  <si>
    <t>40.96%</t>
  </si>
  <si>
    <t>Smothers ES</t>
  </si>
  <si>
    <t>86.62%</t>
  </si>
  <si>
    <t>Plummer ES</t>
  </si>
  <si>
    <t>87.51%</t>
  </si>
  <si>
    <t>Turner ES</t>
  </si>
  <si>
    <t>83.90%</t>
  </si>
  <si>
    <t>Adams</t>
  </si>
  <si>
    <t>29.24%</t>
  </si>
  <si>
    <t>Roosevelt STAY @ MacFarland</t>
  </si>
  <si>
    <t>22.91%</t>
  </si>
  <si>
    <t>McKinley Technology HS</t>
  </si>
  <si>
    <t>65.02%</t>
  </si>
  <si>
    <t>Stuart-Hobson MS</t>
  </si>
  <si>
    <t>57.99%</t>
  </si>
  <si>
    <t>Payne ES</t>
  </si>
  <si>
    <t>84.83%</t>
  </si>
  <si>
    <t>Brightwood EC</t>
  </si>
  <si>
    <t>83.00%</t>
  </si>
  <si>
    <t>Cleveland ES</t>
  </si>
  <si>
    <t>86.26%</t>
  </si>
  <si>
    <t>Thomas ES</t>
  </si>
  <si>
    <t>97.42%</t>
  </si>
  <si>
    <t>Randle Highlands ES</t>
  </si>
  <si>
    <t>81.18%</t>
  </si>
  <si>
    <t>Hart MS</t>
  </si>
  <si>
    <t>78.79%</t>
  </si>
  <si>
    <t>Ross ES</t>
  </si>
  <si>
    <t>35.92%</t>
  </si>
  <si>
    <t>MacFarland Middle School</t>
  </si>
  <si>
    <t>Dunbar HS</t>
  </si>
  <si>
    <t>64.29%</t>
  </si>
  <si>
    <t>School-Within-School @ Goding</t>
  </si>
  <si>
    <t>16.78%</t>
  </si>
  <si>
    <t>Eliot-Hine MS</t>
  </si>
  <si>
    <t>80.77%</t>
  </si>
  <si>
    <t>LaSalle-Backus EC</t>
  </si>
  <si>
    <t>78.43%</t>
  </si>
  <si>
    <t>Garrison ES</t>
  </si>
  <si>
    <t>89.11%</t>
  </si>
  <si>
    <t>River Terrace</t>
  </si>
  <si>
    <t>Kramer MS</t>
  </si>
  <si>
    <t>69.32%</t>
  </si>
  <si>
    <t>Johnson, John Hayden MS</t>
  </si>
  <si>
    <t>91.63%</t>
  </si>
  <si>
    <t>Bruce-Monroe ES @ Park View</t>
  </si>
  <si>
    <t>83.41%</t>
  </si>
  <si>
    <t>Bancroft ES</t>
  </si>
  <si>
    <t>73.02%</t>
  </si>
  <si>
    <t>Luke Moore Alternative HS</t>
  </si>
  <si>
    <t>40.17%</t>
  </si>
  <si>
    <t>Cap Hill Montessori @ Logan</t>
  </si>
  <si>
    <t>50.86%</t>
  </si>
  <si>
    <t>Eastern HS</t>
  </si>
  <si>
    <t>57.98%</t>
  </si>
  <si>
    <t>Takoma EC</t>
  </si>
  <si>
    <t>70.33%</t>
  </si>
  <si>
    <t>Seaton ES</t>
  </si>
  <si>
    <t>85.35%</t>
  </si>
  <si>
    <t>Kelly Miller MS</t>
  </si>
  <si>
    <t>67.21%</t>
  </si>
  <si>
    <t>Sousa MS</t>
  </si>
  <si>
    <t>85.94%</t>
  </si>
  <si>
    <t>Ballou HS</t>
  </si>
  <si>
    <t>68.66%</t>
  </si>
  <si>
    <t>CHOICE Academy @ Emery</t>
  </si>
  <si>
    <t>87.83%</t>
  </si>
  <si>
    <t>Whittier EC</t>
  </si>
  <si>
    <t>81.47%</t>
  </si>
  <si>
    <t>Cardozo EC</t>
  </si>
  <si>
    <t>72.70%</t>
  </si>
  <si>
    <t>Woodson, H.D. HS</t>
  </si>
  <si>
    <t>42.70%</t>
  </si>
  <si>
    <t>Anacostia HS</t>
  </si>
  <si>
    <t>48.43%</t>
  </si>
  <si>
    <t>Ballou STAY</t>
  </si>
  <si>
    <t>6.75%</t>
  </si>
  <si>
    <t>Washington Metropolitan HS</t>
  </si>
  <si>
    <t>55.75%</t>
  </si>
  <si>
    <t>Coolidge HS</t>
  </si>
  <si>
    <t>Benjamin Banneker HS</t>
  </si>
  <si>
    <r>
      <t>44.70</t>
    </r>
    <r>
      <rPr>
        <sz val="10"/>
        <color indexed="8"/>
        <rFont val="Tahoma"/>
        <family val="2"/>
      </rPr>
      <t>%</t>
    </r>
  </si>
  <si>
    <t>Empowering Males of Color High School</t>
  </si>
  <si>
    <t>Thomson ES</t>
  </si>
  <si>
    <t>87.15%</t>
  </si>
  <si>
    <t>Totals</t>
  </si>
  <si>
    <t>Group Average</t>
  </si>
  <si>
    <t>Difference from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</si>
</sst>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10409]#,##0;\(#,##0\)"/>
  </numFmts>
  <fonts count="11" x14ac:knownFonts="1">
    <font>
      <sz val="10"/>
      <color rgb="FF000000"/>
      <name val="Times New Roman"/>
      <charset val="204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Tahoma"/>
      <family val="2"/>
    </font>
    <font>
      <sz val="10"/>
      <color indexed="8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FFFFFF"/>
      <name val="Calibri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1F497D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682B4"/>
        <bgColor rgb="FF4682B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4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164" fontId="5" fillId="0" borderId="1" xfId="0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164" fontId="2" fillId="0" borderId="1" xfId="0" applyNumberFormat="1" applyFont="1" applyFill="1" applyBorder="1" applyAlignment="1">
      <alignment horizontal="center" vertical="top"/>
    </xf>
    <xf numFmtId="10" fontId="2" fillId="0" borderId="1" xfId="0" applyNumberFormat="1" applyFont="1" applyFill="1" applyBorder="1" applyAlignment="1">
      <alignment horizontal="center" vertical="top"/>
    </xf>
    <xf numFmtId="10" fontId="4" fillId="0" borderId="0" xfId="0" applyNumberFormat="1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>
      <alignment horizontal="left" vertical="top"/>
    </xf>
    <xf numFmtId="10" fontId="5" fillId="0" borderId="1" xfId="0" applyNumberFormat="1" applyFont="1" applyBorder="1" applyAlignment="1" applyProtection="1">
      <alignment horizontal="center" vertical="top" wrapText="1"/>
      <protection locked="0"/>
    </xf>
    <xf numFmtId="10" fontId="5" fillId="3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 applyProtection="1">
      <alignment horizontal="center" vertical="top" wrapText="1"/>
      <protection locked="0"/>
    </xf>
    <xf numFmtId="0" fontId="5" fillId="0" borderId="1" xfId="1" applyFont="1" applyBorder="1" applyAlignment="1" applyProtection="1">
      <alignment horizontal="center" vertical="top" wrapText="1"/>
      <protection locked="0"/>
    </xf>
    <xf numFmtId="10" fontId="5" fillId="0" borderId="5" xfId="0" applyNumberFormat="1" applyFont="1" applyBorder="1" applyAlignment="1" applyProtection="1">
      <alignment horizontal="center" vertical="top" wrapText="1"/>
      <protection locked="0"/>
    </xf>
    <xf numFmtId="164" fontId="4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4" fillId="0" borderId="1" xfId="0" applyFont="1" applyBorder="1" applyAlignment="1" applyProtection="1">
      <alignment horizontal="center" vertical="top" wrapText="1" readingOrder="1"/>
      <protection locked="0"/>
    </xf>
    <xf numFmtId="0" fontId="1" fillId="0" borderId="1" xfId="0" applyFont="1" applyBorder="1"/>
    <xf numFmtId="0" fontId="0" fillId="0" borderId="6" xfId="0" applyBorder="1" applyAlignment="1">
      <alignment horizontal="left"/>
    </xf>
    <xf numFmtId="0" fontId="8" fillId="0" borderId="1" xfId="0" applyFont="1" applyBorder="1" applyAlignment="1">
      <alignment wrapText="1"/>
    </xf>
    <xf numFmtId="1" fontId="0" fillId="0" borderId="0" xfId="0" applyNumberFormat="1" applyFill="1" applyBorder="1" applyAlignment="1">
      <alignment horizontal="left" vertical="top"/>
    </xf>
    <xf numFmtId="0" fontId="0" fillId="0" borderId="1" xfId="0" applyBorder="1" applyAlignment="1">
      <alignment horizontal="left"/>
    </xf>
    <xf numFmtId="49" fontId="9" fillId="6" borderId="7" xfId="0" applyNumberFormat="1" applyFont="1" applyFill="1" applyBorder="1" applyAlignment="1">
      <alignment horizontal="center" wrapText="1" readingOrder="1"/>
    </xf>
    <xf numFmtId="0" fontId="9" fillId="6" borderId="8" xfId="0" applyFont="1" applyFill="1" applyBorder="1" applyAlignment="1">
      <alignment horizontal="left" wrapText="1" readingOrder="1"/>
    </xf>
    <xf numFmtId="0" fontId="9" fillId="6" borderId="9" xfId="0" applyFont="1" applyFill="1" applyBorder="1" applyAlignment="1">
      <alignment horizontal="center" wrapText="1" readingOrder="1"/>
    </xf>
    <xf numFmtId="0" fontId="9" fillId="6" borderId="1" xfId="0" applyFont="1" applyFill="1" applyBorder="1" applyAlignment="1">
      <alignment horizontal="center" wrapText="1" readingOrder="1"/>
    </xf>
    <xf numFmtId="1" fontId="10" fillId="0" borderId="1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44" fontId="10" fillId="0" borderId="12" xfId="0" applyNumberFormat="1" applyFont="1" applyBorder="1"/>
    <xf numFmtId="1" fontId="10" fillId="0" borderId="13" xfId="0" applyNumberFormat="1" applyFont="1" applyBorder="1" applyAlignment="1">
      <alignment horizontal="center"/>
    </xf>
    <xf numFmtId="44" fontId="10" fillId="0" borderId="14" xfId="0" applyNumberFormat="1" applyFont="1" applyBorder="1"/>
    <xf numFmtId="44" fontId="0" fillId="0" borderId="17" xfId="0" applyNumberForma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7CD5E-29A9-4967-9D46-D7C6D8025F47}">
  <dimension ref="B2:M10"/>
  <sheetViews>
    <sheetView tabSelected="1" workbookViewId="0">
      <selection activeCell="L3" sqref="L3:L6"/>
    </sheetView>
  </sheetViews>
  <sheetFormatPr defaultRowHeight="13" x14ac:dyDescent="0.3"/>
  <cols>
    <col min="2" max="2" width="5.5" bestFit="1" customWidth="1"/>
    <col min="3" max="3" width="28.796875" customWidth="1"/>
    <col min="4" max="4" width="11.5" customWidth="1"/>
    <col min="5" max="5" width="11.69921875" customWidth="1"/>
    <col min="6" max="7" width="12" customWidth="1"/>
    <col min="8" max="8" width="12.796875" customWidth="1"/>
    <col min="9" max="9" width="16.69921875" customWidth="1"/>
    <col min="10" max="10" width="13.296875" customWidth="1"/>
    <col min="11" max="11" width="11.19921875" customWidth="1"/>
    <col min="12" max="12" width="10" customWidth="1"/>
    <col min="13" max="13" width="15.296875" customWidth="1"/>
  </cols>
  <sheetData>
    <row r="2" spans="2:13" ht="46.5" x14ac:dyDescent="0.35">
      <c r="B2" s="42" t="s">
        <v>0</v>
      </c>
      <c r="C2" s="43" t="s">
        <v>1</v>
      </c>
      <c r="D2" s="44" t="s">
        <v>2</v>
      </c>
      <c r="E2" s="44" t="s">
        <v>3</v>
      </c>
      <c r="F2" s="44" t="s">
        <v>4</v>
      </c>
      <c r="G2" s="44" t="s">
        <v>5</v>
      </c>
      <c r="H2" s="44" t="s">
        <v>6</v>
      </c>
      <c r="I2" s="44" t="s">
        <v>7</v>
      </c>
      <c r="J2" s="44" t="s">
        <v>8</v>
      </c>
      <c r="K2" s="44" t="s">
        <v>9</v>
      </c>
      <c r="L2" s="45" t="s">
        <v>10</v>
      </c>
      <c r="M2" s="45" t="s">
        <v>11</v>
      </c>
    </row>
    <row r="3" spans="2:13" ht="39" x14ac:dyDescent="0.3">
      <c r="B3" s="38">
        <v>1001</v>
      </c>
      <c r="C3" s="39" t="s">
        <v>12</v>
      </c>
      <c r="D3" s="46">
        <v>72000</v>
      </c>
      <c r="E3" s="46">
        <f>D3/3*2</f>
        <v>48000</v>
      </c>
      <c r="F3" s="46">
        <f>D3*0.85</f>
        <v>61200</v>
      </c>
      <c r="G3" s="46">
        <f>D3*0.82</f>
        <v>59040</v>
      </c>
      <c r="H3" s="47">
        <f t="shared" ref="H3:H6" si="0">J3*4</f>
        <v>21600</v>
      </c>
      <c r="I3" s="47">
        <f t="shared" ref="I3:I6" si="1">J3*6</f>
        <v>32400</v>
      </c>
      <c r="J3" s="46">
        <v>5400</v>
      </c>
      <c r="K3" s="48">
        <f>SUM(D3:J3)</f>
        <v>299640</v>
      </c>
      <c r="L3" s="49"/>
      <c r="M3" s="49">
        <f>K3*L3</f>
        <v>0</v>
      </c>
    </row>
    <row r="4" spans="2:13" ht="39" x14ac:dyDescent="0.3">
      <c r="B4" s="38">
        <v>1002</v>
      </c>
      <c r="C4" s="39" t="s">
        <v>13</v>
      </c>
      <c r="D4" s="46">
        <v>25200</v>
      </c>
      <c r="E4" s="46">
        <f t="shared" ref="E4:E6" si="2">D4/3*2</f>
        <v>16800</v>
      </c>
      <c r="F4" s="46">
        <f t="shared" ref="F4:F6" si="3">D4*0.85</f>
        <v>21420</v>
      </c>
      <c r="G4" s="46">
        <f t="shared" ref="G4:G6" si="4">D4*0.82</f>
        <v>20664</v>
      </c>
      <c r="H4" s="47">
        <f t="shared" si="0"/>
        <v>10800</v>
      </c>
      <c r="I4" s="47">
        <f t="shared" si="1"/>
        <v>16200</v>
      </c>
      <c r="J4" s="46">
        <v>2700</v>
      </c>
      <c r="K4" s="48">
        <f>SUM(D4:J4)</f>
        <v>113784</v>
      </c>
      <c r="L4" s="49"/>
      <c r="M4" s="49">
        <f t="shared" ref="M4:M6" si="5">K4*L4</f>
        <v>0</v>
      </c>
    </row>
    <row r="5" spans="2:13" ht="39" x14ac:dyDescent="0.3">
      <c r="B5" s="41">
        <v>1004</v>
      </c>
      <c r="C5" s="39" t="s">
        <v>14</v>
      </c>
      <c r="D5" s="46">
        <v>20</v>
      </c>
      <c r="E5" s="46">
        <f t="shared" si="2"/>
        <v>13.333333333333334</v>
      </c>
      <c r="F5" s="46">
        <f t="shared" si="3"/>
        <v>17</v>
      </c>
      <c r="G5" s="46">
        <f t="shared" si="4"/>
        <v>16.399999999999999</v>
      </c>
      <c r="H5" s="47">
        <f t="shared" si="0"/>
        <v>40</v>
      </c>
      <c r="I5" s="47">
        <f t="shared" si="1"/>
        <v>60</v>
      </c>
      <c r="J5" s="46">
        <v>10</v>
      </c>
      <c r="K5" s="48">
        <f>SUM(D5:J5)</f>
        <v>176.73333333333335</v>
      </c>
      <c r="L5" s="49"/>
      <c r="M5" s="49">
        <f t="shared" si="5"/>
        <v>0</v>
      </c>
    </row>
    <row r="6" spans="2:13" ht="39.5" thickBot="1" x14ac:dyDescent="0.35">
      <c r="B6" s="41">
        <v>1005</v>
      </c>
      <c r="C6" s="39" t="s">
        <v>15</v>
      </c>
      <c r="D6" s="46">
        <v>0</v>
      </c>
      <c r="E6" s="46">
        <f t="shared" si="2"/>
        <v>0</v>
      </c>
      <c r="F6" s="46">
        <f t="shared" si="3"/>
        <v>0</v>
      </c>
      <c r="G6" s="46">
        <f t="shared" si="4"/>
        <v>0</v>
      </c>
      <c r="H6" s="47">
        <f t="shared" si="0"/>
        <v>0</v>
      </c>
      <c r="I6" s="47">
        <f t="shared" si="1"/>
        <v>0</v>
      </c>
      <c r="J6" s="46">
        <v>0</v>
      </c>
      <c r="K6" s="50">
        <f>SUM(D6:J6)</f>
        <v>0</v>
      </c>
      <c r="L6" s="51"/>
      <c r="M6" s="51">
        <f t="shared" si="5"/>
        <v>0</v>
      </c>
    </row>
    <row r="7" spans="2:13" ht="15" thickBot="1" x14ac:dyDescent="0.4">
      <c r="C7" s="37"/>
      <c r="D7" s="40"/>
      <c r="E7" s="40"/>
      <c r="F7" s="40"/>
      <c r="G7" s="40"/>
      <c r="H7" s="40"/>
      <c r="I7" s="40"/>
      <c r="J7" s="40"/>
      <c r="K7" s="55" t="s">
        <v>16</v>
      </c>
      <c r="L7" s="56"/>
      <c r="M7" s="52">
        <f>SUM(M3:M6)</f>
        <v>0</v>
      </c>
    </row>
    <row r="10" spans="2:13" x14ac:dyDescent="0.3">
      <c r="F10" t="s">
        <v>17</v>
      </c>
    </row>
  </sheetData>
  <mergeCells count="1">
    <mergeCell ref="K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97D11-AFC7-4FFB-A5BF-94A3CD351553}">
  <dimension ref="B2:M10"/>
  <sheetViews>
    <sheetView workbookViewId="0">
      <selection activeCell="L3" sqref="L3:L6"/>
    </sheetView>
  </sheetViews>
  <sheetFormatPr defaultRowHeight="13" x14ac:dyDescent="0.3"/>
  <cols>
    <col min="2" max="2" width="5.5" bestFit="1" customWidth="1"/>
    <col min="3" max="3" width="28.796875" customWidth="1"/>
    <col min="4" max="4" width="11.5" customWidth="1"/>
    <col min="5" max="5" width="11.69921875" customWidth="1"/>
    <col min="6" max="7" width="12" customWidth="1"/>
    <col min="8" max="8" width="12.796875" customWidth="1"/>
    <col min="9" max="9" width="16.69921875" customWidth="1"/>
    <col min="10" max="10" width="13.296875" customWidth="1"/>
    <col min="11" max="11" width="11.19921875" customWidth="1"/>
    <col min="12" max="12" width="10" customWidth="1"/>
    <col min="13" max="13" width="15.296875" customWidth="1"/>
  </cols>
  <sheetData>
    <row r="2" spans="2:13" ht="46.5" x14ac:dyDescent="0.35">
      <c r="B2" s="42" t="s">
        <v>0</v>
      </c>
      <c r="C2" s="43" t="s">
        <v>1</v>
      </c>
      <c r="D2" s="44" t="s">
        <v>2</v>
      </c>
      <c r="E2" s="44" t="s">
        <v>3</v>
      </c>
      <c r="F2" s="44" t="s">
        <v>4</v>
      </c>
      <c r="G2" s="44" t="s">
        <v>5</v>
      </c>
      <c r="H2" s="44" t="s">
        <v>6</v>
      </c>
      <c r="I2" s="44" t="s">
        <v>7</v>
      </c>
      <c r="J2" s="44" t="s">
        <v>8</v>
      </c>
      <c r="K2" s="44" t="s">
        <v>9</v>
      </c>
      <c r="L2" s="45" t="s">
        <v>10</v>
      </c>
      <c r="M2" s="45" t="s">
        <v>11</v>
      </c>
    </row>
    <row r="3" spans="2:13" ht="39" x14ac:dyDescent="0.3">
      <c r="B3" s="38">
        <v>1001</v>
      </c>
      <c r="C3" s="39" t="s">
        <v>12</v>
      </c>
      <c r="D3" s="46">
        <v>72000</v>
      </c>
      <c r="E3" s="46">
        <f>D3/3*2</f>
        <v>48000</v>
      </c>
      <c r="F3" s="46">
        <f>D3*0.85</f>
        <v>61200</v>
      </c>
      <c r="G3" s="46">
        <f>D3*0.82</f>
        <v>59040</v>
      </c>
      <c r="H3" s="47">
        <f t="shared" ref="H3:H6" si="0">J3*4</f>
        <v>21600</v>
      </c>
      <c r="I3" s="47">
        <f t="shared" ref="I3:I6" si="1">J3*6</f>
        <v>32400</v>
      </c>
      <c r="J3" s="46">
        <v>5400</v>
      </c>
      <c r="K3" s="48">
        <f>SUM(D3:J3)</f>
        <v>299640</v>
      </c>
      <c r="L3" s="49"/>
      <c r="M3" s="49">
        <f>K3*L3</f>
        <v>0</v>
      </c>
    </row>
    <row r="4" spans="2:13" ht="39" x14ac:dyDescent="0.3">
      <c r="B4" s="38">
        <v>1002</v>
      </c>
      <c r="C4" s="39" t="s">
        <v>13</v>
      </c>
      <c r="D4" s="46">
        <v>25200</v>
      </c>
      <c r="E4" s="46">
        <f t="shared" ref="E4:E6" si="2">D4/3*2</f>
        <v>16800</v>
      </c>
      <c r="F4" s="46">
        <f t="shared" ref="F4:F6" si="3">D4*0.85</f>
        <v>21420</v>
      </c>
      <c r="G4" s="46">
        <f t="shared" ref="G4:G6" si="4">D4*0.82</f>
        <v>20664</v>
      </c>
      <c r="H4" s="47">
        <f t="shared" si="0"/>
        <v>10800</v>
      </c>
      <c r="I4" s="47">
        <f t="shared" si="1"/>
        <v>16200</v>
      </c>
      <c r="J4" s="46">
        <v>2700</v>
      </c>
      <c r="K4" s="48">
        <f>SUM(D4:J4)</f>
        <v>113784</v>
      </c>
      <c r="L4" s="49"/>
      <c r="M4" s="49">
        <f t="shared" ref="M4:M6" si="5">K4*L4</f>
        <v>0</v>
      </c>
    </row>
    <row r="5" spans="2:13" ht="39" x14ac:dyDescent="0.3">
      <c r="B5" s="41">
        <v>1004</v>
      </c>
      <c r="C5" s="39" t="s">
        <v>14</v>
      </c>
      <c r="D5" s="46">
        <v>20</v>
      </c>
      <c r="E5" s="46">
        <f t="shared" si="2"/>
        <v>13.333333333333334</v>
      </c>
      <c r="F5" s="46">
        <f t="shared" si="3"/>
        <v>17</v>
      </c>
      <c r="G5" s="46">
        <f t="shared" si="4"/>
        <v>16.399999999999999</v>
      </c>
      <c r="H5" s="47">
        <f t="shared" si="0"/>
        <v>40</v>
      </c>
      <c r="I5" s="47">
        <f t="shared" si="1"/>
        <v>60</v>
      </c>
      <c r="J5" s="46">
        <v>10</v>
      </c>
      <c r="K5" s="48">
        <f>SUM(D5:J5)</f>
        <v>176.73333333333335</v>
      </c>
      <c r="L5" s="49"/>
      <c r="M5" s="49">
        <f t="shared" si="5"/>
        <v>0</v>
      </c>
    </row>
    <row r="6" spans="2:13" ht="39.5" thickBot="1" x14ac:dyDescent="0.35">
      <c r="B6" s="41">
        <v>1005</v>
      </c>
      <c r="C6" s="39" t="s">
        <v>15</v>
      </c>
      <c r="D6" s="46">
        <v>0</v>
      </c>
      <c r="E6" s="46">
        <f t="shared" si="2"/>
        <v>0</v>
      </c>
      <c r="F6" s="46">
        <f t="shared" si="3"/>
        <v>0</v>
      </c>
      <c r="G6" s="46">
        <f t="shared" si="4"/>
        <v>0</v>
      </c>
      <c r="H6" s="47">
        <f t="shared" si="0"/>
        <v>0</v>
      </c>
      <c r="I6" s="47">
        <f t="shared" si="1"/>
        <v>0</v>
      </c>
      <c r="J6" s="46">
        <v>0</v>
      </c>
      <c r="K6" s="50">
        <f>SUM(D6:J6)</f>
        <v>0</v>
      </c>
      <c r="L6" s="51"/>
      <c r="M6" s="51">
        <f t="shared" si="5"/>
        <v>0</v>
      </c>
    </row>
    <row r="7" spans="2:13" ht="15" thickBot="1" x14ac:dyDescent="0.4">
      <c r="C7" s="37"/>
      <c r="D7" s="40"/>
      <c r="E7" s="40"/>
      <c r="F7" s="40"/>
      <c r="G7" s="40"/>
      <c r="H7" s="40"/>
      <c r="I7" s="40"/>
      <c r="J7" s="40"/>
      <c r="K7" s="55" t="s">
        <v>16</v>
      </c>
      <c r="L7" s="56"/>
      <c r="M7" s="52">
        <f>SUM(M3:M6)</f>
        <v>0</v>
      </c>
    </row>
    <row r="10" spans="2:13" x14ac:dyDescent="0.3">
      <c r="F10" t="s">
        <v>17</v>
      </c>
    </row>
  </sheetData>
  <mergeCells count="1">
    <mergeCell ref="K7:L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A5655-FFFC-4B3F-AD44-C62C2734D482}">
  <dimension ref="B2:M10"/>
  <sheetViews>
    <sheetView workbookViewId="0">
      <selection activeCell="L3" sqref="L3:L6"/>
    </sheetView>
  </sheetViews>
  <sheetFormatPr defaultRowHeight="13" x14ac:dyDescent="0.3"/>
  <cols>
    <col min="2" max="2" width="5.5" bestFit="1" customWidth="1"/>
    <col min="3" max="3" width="28.796875" customWidth="1"/>
    <col min="4" max="4" width="11.5" customWidth="1"/>
    <col min="5" max="5" width="11.69921875" customWidth="1"/>
    <col min="6" max="7" width="12" customWidth="1"/>
    <col min="8" max="8" width="12.796875" customWidth="1"/>
    <col min="9" max="9" width="16.69921875" customWidth="1"/>
    <col min="10" max="10" width="13.296875" customWidth="1"/>
    <col min="11" max="11" width="11.19921875" customWidth="1"/>
    <col min="12" max="12" width="10" customWidth="1"/>
    <col min="13" max="13" width="15.296875" customWidth="1"/>
  </cols>
  <sheetData>
    <row r="2" spans="2:13" ht="46.5" x14ac:dyDescent="0.35">
      <c r="B2" s="42" t="s">
        <v>0</v>
      </c>
      <c r="C2" s="43" t="s">
        <v>1</v>
      </c>
      <c r="D2" s="44" t="s">
        <v>2</v>
      </c>
      <c r="E2" s="44" t="s">
        <v>3</v>
      </c>
      <c r="F2" s="44" t="s">
        <v>4</v>
      </c>
      <c r="G2" s="44" t="s">
        <v>5</v>
      </c>
      <c r="H2" s="44" t="s">
        <v>6</v>
      </c>
      <c r="I2" s="44" t="s">
        <v>7</v>
      </c>
      <c r="J2" s="44" t="s">
        <v>8</v>
      </c>
      <c r="K2" s="44" t="s">
        <v>9</v>
      </c>
      <c r="L2" s="45" t="s">
        <v>10</v>
      </c>
      <c r="M2" s="45" t="s">
        <v>11</v>
      </c>
    </row>
    <row r="3" spans="2:13" ht="39" x14ac:dyDescent="0.3">
      <c r="B3" s="38">
        <v>1001</v>
      </c>
      <c r="C3" s="39" t="s">
        <v>12</v>
      </c>
      <c r="D3" s="46">
        <v>72000</v>
      </c>
      <c r="E3" s="46">
        <f>D3/3*2</f>
        <v>48000</v>
      </c>
      <c r="F3" s="46">
        <f>D3*0.85</f>
        <v>61200</v>
      </c>
      <c r="G3" s="46">
        <f>D3*0.82</f>
        <v>59040</v>
      </c>
      <c r="H3" s="47">
        <f t="shared" ref="H3:H6" si="0">J3*4</f>
        <v>21600</v>
      </c>
      <c r="I3" s="47">
        <f t="shared" ref="I3:I6" si="1">J3*6</f>
        <v>32400</v>
      </c>
      <c r="J3" s="46">
        <v>5400</v>
      </c>
      <c r="K3" s="48">
        <f>SUM(D3:J3)</f>
        <v>299640</v>
      </c>
      <c r="L3" s="49"/>
      <c r="M3" s="49">
        <f>K3*L3</f>
        <v>0</v>
      </c>
    </row>
    <row r="4" spans="2:13" ht="39" x14ac:dyDescent="0.3">
      <c r="B4" s="38">
        <v>1002</v>
      </c>
      <c r="C4" s="39" t="s">
        <v>13</v>
      </c>
      <c r="D4" s="46">
        <v>25200</v>
      </c>
      <c r="E4" s="46">
        <f t="shared" ref="E4:E6" si="2">D4/3*2</f>
        <v>16800</v>
      </c>
      <c r="F4" s="46">
        <f t="shared" ref="F4:F6" si="3">D4*0.85</f>
        <v>21420</v>
      </c>
      <c r="G4" s="46">
        <f t="shared" ref="G4:G6" si="4">D4*0.82</f>
        <v>20664</v>
      </c>
      <c r="H4" s="47">
        <f t="shared" si="0"/>
        <v>10800</v>
      </c>
      <c r="I4" s="47">
        <f t="shared" si="1"/>
        <v>16200</v>
      </c>
      <c r="J4" s="46">
        <v>2700</v>
      </c>
      <c r="K4" s="48">
        <f>SUM(D4:J4)</f>
        <v>113784</v>
      </c>
      <c r="L4" s="49"/>
      <c r="M4" s="49">
        <f t="shared" ref="M4:M6" si="5">K4*L4</f>
        <v>0</v>
      </c>
    </row>
    <row r="5" spans="2:13" ht="39" x14ac:dyDescent="0.3">
      <c r="B5" s="41">
        <v>1004</v>
      </c>
      <c r="C5" s="39" t="s">
        <v>14</v>
      </c>
      <c r="D5" s="46">
        <v>20</v>
      </c>
      <c r="E5" s="46">
        <f t="shared" si="2"/>
        <v>13.333333333333334</v>
      </c>
      <c r="F5" s="46">
        <f t="shared" si="3"/>
        <v>17</v>
      </c>
      <c r="G5" s="46">
        <f t="shared" si="4"/>
        <v>16.399999999999999</v>
      </c>
      <c r="H5" s="47">
        <f t="shared" si="0"/>
        <v>40</v>
      </c>
      <c r="I5" s="47">
        <f t="shared" si="1"/>
        <v>60</v>
      </c>
      <c r="J5" s="46">
        <v>10</v>
      </c>
      <c r="K5" s="48">
        <f>SUM(D5:J5)</f>
        <v>176.73333333333335</v>
      </c>
      <c r="L5" s="49"/>
      <c r="M5" s="49">
        <f t="shared" si="5"/>
        <v>0</v>
      </c>
    </row>
    <row r="6" spans="2:13" ht="39.5" thickBot="1" x14ac:dyDescent="0.35">
      <c r="B6" s="41">
        <v>1005</v>
      </c>
      <c r="C6" s="39" t="s">
        <v>15</v>
      </c>
      <c r="D6" s="46">
        <v>0</v>
      </c>
      <c r="E6" s="46">
        <f t="shared" si="2"/>
        <v>0</v>
      </c>
      <c r="F6" s="46">
        <f t="shared" si="3"/>
        <v>0</v>
      </c>
      <c r="G6" s="46">
        <f t="shared" si="4"/>
        <v>0</v>
      </c>
      <c r="H6" s="47">
        <f t="shared" si="0"/>
        <v>0</v>
      </c>
      <c r="I6" s="47">
        <f t="shared" si="1"/>
        <v>0</v>
      </c>
      <c r="J6" s="46">
        <v>0</v>
      </c>
      <c r="K6" s="50">
        <f>SUM(D6:J6)</f>
        <v>0</v>
      </c>
      <c r="L6" s="51"/>
      <c r="M6" s="51">
        <f t="shared" si="5"/>
        <v>0</v>
      </c>
    </row>
    <row r="7" spans="2:13" ht="15" thickBot="1" x14ac:dyDescent="0.4">
      <c r="C7" s="37"/>
      <c r="D7" s="40"/>
      <c r="E7" s="40"/>
      <c r="F7" s="40"/>
      <c r="G7" s="40"/>
      <c r="H7" s="40"/>
      <c r="I7" s="40"/>
      <c r="J7" s="40"/>
      <c r="K7" s="55" t="s">
        <v>16</v>
      </c>
      <c r="L7" s="56"/>
      <c r="M7" s="52">
        <f>SUM(M3:M6)</f>
        <v>0</v>
      </c>
    </row>
    <row r="10" spans="2:13" x14ac:dyDescent="0.3">
      <c r="F10" t="s">
        <v>17</v>
      </c>
    </row>
  </sheetData>
  <mergeCells count="1">
    <mergeCell ref="K7:L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B615A-A275-4D5C-A2A3-D5782E67914D}">
  <dimension ref="B2:M10"/>
  <sheetViews>
    <sheetView workbookViewId="0">
      <selection activeCell="L3" sqref="L3:L6"/>
    </sheetView>
  </sheetViews>
  <sheetFormatPr defaultRowHeight="13" x14ac:dyDescent="0.3"/>
  <cols>
    <col min="2" max="2" width="5.5" bestFit="1" customWidth="1"/>
    <col min="3" max="3" width="28.796875" customWidth="1"/>
    <col min="4" max="4" width="11.5" customWidth="1"/>
    <col min="5" max="5" width="11.69921875" customWidth="1"/>
    <col min="6" max="7" width="12" customWidth="1"/>
    <col min="8" max="8" width="12.796875" customWidth="1"/>
    <col min="9" max="9" width="16.69921875" customWidth="1"/>
    <col min="10" max="10" width="13.296875" customWidth="1"/>
    <col min="11" max="11" width="11.19921875" customWidth="1"/>
    <col min="12" max="12" width="10" customWidth="1"/>
    <col min="13" max="13" width="15.296875" customWidth="1"/>
  </cols>
  <sheetData>
    <row r="2" spans="2:13" ht="46.5" x14ac:dyDescent="0.35">
      <c r="B2" s="42" t="s">
        <v>0</v>
      </c>
      <c r="C2" s="43" t="s">
        <v>1</v>
      </c>
      <c r="D2" s="44" t="s">
        <v>2</v>
      </c>
      <c r="E2" s="44" t="s">
        <v>3</v>
      </c>
      <c r="F2" s="44" t="s">
        <v>4</v>
      </c>
      <c r="G2" s="44" t="s">
        <v>5</v>
      </c>
      <c r="H2" s="44" t="s">
        <v>6</v>
      </c>
      <c r="I2" s="44" t="s">
        <v>7</v>
      </c>
      <c r="J2" s="44" t="s">
        <v>8</v>
      </c>
      <c r="K2" s="44" t="s">
        <v>9</v>
      </c>
      <c r="L2" s="45" t="s">
        <v>10</v>
      </c>
      <c r="M2" s="45" t="s">
        <v>11</v>
      </c>
    </row>
    <row r="3" spans="2:13" ht="39" x14ac:dyDescent="0.3">
      <c r="B3" s="38">
        <v>1001</v>
      </c>
      <c r="C3" s="39" t="s">
        <v>12</v>
      </c>
      <c r="D3" s="46">
        <v>72000</v>
      </c>
      <c r="E3" s="46">
        <f>D3/3*2</f>
        <v>48000</v>
      </c>
      <c r="F3" s="46">
        <f>D3*0.85</f>
        <v>61200</v>
      </c>
      <c r="G3" s="46">
        <f>D3*0.82</f>
        <v>59040</v>
      </c>
      <c r="H3" s="47">
        <f t="shared" ref="H3:H6" si="0">J3*4</f>
        <v>21600</v>
      </c>
      <c r="I3" s="47">
        <f t="shared" ref="I3:I6" si="1">J3*6</f>
        <v>32400</v>
      </c>
      <c r="J3" s="46">
        <v>5400</v>
      </c>
      <c r="K3" s="48">
        <f>SUM(D3:J3)</f>
        <v>299640</v>
      </c>
      <c r="L3" s="49"/>
      <c r="M3" s="49">
        <f>K3*L3</f>
        <v>0</v>
      </c>
    </row>
    <row r="4" spans="2:13" ht="39" x14ac:dyDescent="0.3">
      <c r="B4" s="38">
        <v>1002</v>
      </c>
      <c r="C4" s="39" t="s">
        <v>13</v>
      </c>
      <c r="D4" s="46">
        <v>25200</v>
      </c>
      <c r="E4" s="46">
        <f t="shared" ref="E4:E6" si="2">D4/3*2</f>
        <v>16800</v>
      </c>
      <c r="F4" s="46">
        <f t="shared" ref="F4:F6" si="3">D4*0.85</f>
        <v>21420</v>
      </c>
      <c r="G4" s="46">
        <f t="shared" ref="G4:G6" si="4">D4*0.82</f>
        <v>20664</v>
      </c>
      <c r="H4" s="47">
        <f t="shared" si="0"/>
        <v>10800</v>
      </c>
      <c r="I4" s="47">
        <f t="shared" si="1"/>
        <v>16200</v>
      </c>
      <c r="J4" s="46">
        <v>2700</v>
      </c>
      <c r="K4" s="48">
        <f>SUM(D4:J4)</f>
        <v>113784</v>
      </c>
      <c r="L4" s="49"/>
      <c r="M4" s="49">
        <f t="shared" ref="M4:M6" si="5">K4*L4</f>
        <v>0</v>
      </c>
    </row>
    <row r="5" spans="2:13" ht="39" x14ac:dyDescent="0.3">
      <c r="B5" s="41">
        <v>1004</v>
      </c>
      <c r="C5" s="39" t="s">
        <v>14</v>
      </c>
      <c r="D5" s="46">
        <v>20</v>
      </c>
      <c r="E5" s="46">
        <f t="shared" si="2"/>
        <v>13.333333333333334</v>
      </c>
      <c r="F5" s="46">
        <f t="shared" si="3"/>
        <v>17</v>
      </c>
      <c r="G5" s="46">
        <f t="shared" si="4"/>
        <v>16.399999999999999</v>
      </c>
      <c r="H5" s="47">
        <f t="shared" si="0"/>
        <v>40</v>
      </c>
      <c r="I5" s="47">
        <f t="shared" si="1"/>
        <v>60</v>
      </c>
      <c r="J5" s="46">
        <v>10</v>
      </c>
      <c r="K5" s="48">
        <f>SUM(D5:J5)</f>
        <v>176.73333333333335</v>
      </c>
      <c r="L5" s="49"/>
      <c r="M5" s="49">
        <f t="shared" si="5"/>
        <v>0</v>
      </c>
    </row>
    <row r="6" spans="2:13" ht="39.5" thickBot="1" x14ac:dyDescent="0.35">
      <c r="B6" s="41">
        <v>1005</v>
      </c>
      <c r="C6" s="39" t="s">
        <v>15</v>
      </c>
      <c r="D6" s="46">
        <v>0</v>
      </c>
      <c r="E6" s="46">
        <f t="shared" si="2"/>
        <v>0</v>
      </c>
      <c r="F6" s="46">
        <f t="shared" si="3"/>
        <v>0</v>
      </c>
      <c r="G6" s="46">
        <f t="shared" si="4"/>
        <v>0</v>
      </c>
      <c r="H6" s="47">
        <f t="shared" si="0"/>
        <v>0</v>
      </c>
      <c r="I6" s="47">
        <f t="shared" si="1"/>
        <v>0</v>
      </c>
      <c r="J6" s="46">
        <v>0</v>
      </c>
      <c r="K6" s="50">
        <f>SUM(D6:J6)</f>
        <v>0</v>
      </c>
      <c r="L6" s="51"/>
      <c r="M6" s="51">
        <f t="shared" si="5"/>
        <v>0</v>
      </c>
    </row>
    <row r="7" spans="2:13" ht="15" thickBot="1" x14ac:dyDescent="0.4">
      <c r="C7" s="37"/>
      <c r="D7" s="40"/>
      <c r="E7" s="40"/>
      <c r="F7" s="40"/>
      <c r="G7" s="40"/>
      <c r="H7" s="40"/>
      <c r="I7" s="40"/>
      <c r="J7" s="40"/>
      <c r="K7" s="55" t="s">
        <v>16</v>
      </c>
      <c r="L7" s="56"/>
      <c r="M7" s="52">
        <f>SUM(M3:M6)</f>
        <v>0</v>
      </c>
    </row>
    <row r="10" spans="2:13" x14ac:dyDescent="0.3">
      <c r="F10" t="s">
        <v>17</v>
      </c>
    </row>
  </sheetData>
  <mergeCells count="1">
    <mergeCell ref="K7:L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F72C0-B936-4B66-B630-9894890A17B3}">
  <dimension ref="B2:M10"/>
  <sheetViews>
    <sheetView workbookViewId="0">
      <selection activeCell="J10" sqref="J10"/>
    </sheetView>
  </sheetViews>
  <sheetFormatPr defaultRowHeight="13" x14ac:dyDescent="0.3"/>
  <cols>
    <col min="2" max="2" width="5.5" bestFit="1" customWidth="1"/>
    <col min="3" max="3" width="28.796875" customWidth="1"/>
    <col min="4" max="4" width="11.5" customWidth="1"/>
    <col min="5" max="5" width="11.69921875" customWidth="1"/>
    <col min="6" max="7" width="12" customWidth="1"/>
    <col min="8" max="8" width="12.796875" customWidth="1"/>
    <col min="9" max="9" width="16.69921875" customWidth="1"/>
    <col min="10" max="10" width="13.296875" customWidth="1"/>
    <col min="11" max="11" width="11.19921875" customWidth="1"/>
    <col min="12" max="12" width="10" customWidth="1"/>
    <col min="13" max="13" width="15.296875" customWidth="1"/>
  </cols>
  <sheetData>
    <row r="2" spans="2:13" ht="46.5" x14ac:dyDescent="0.35">
      <c r="B2" s="42" t="s">
        <v>0</v>
      </c>
      <c r="C2" s="43" t="s">
        <v>1</v>
      </c>
      <c r="D2" s="44" t="s">
        <v>2</v>
      </c>
      <c r="E2" s="44" t="s">
        <v>3</v>
      </c>
      <c r="F2" s="44" t="s">
        <v>4</v>
      </c>
      <c r="G2" s="44" t="s">
        <v>5</v>
      </c>
      <c r="H2" s="44" t="s">
        <v>6</v>
      </c>
      <c r="I2" s="44" t="s">
        <v>7</v>
      </c>
      <c r="J2" s="44" t="s">
        <v>8</v>
      </c>
      <c r="K2" s="44" t="s">
        <v>9</v>
      </c>
      <c r="L2" s="45" t="s">
        <v>10</v>
      </c>
      <c r="M2" s="45" t="s">
        <v>11</v>
      </c>
    </row>
    <row r="3" spans="2:13" ht="39" x14ac:dyDescent="0.3">
      <c r="B3" s="38">
        <v>1001</v>
      </c>
      <c r="C3" s="39" t="s">
        <v>12</v>
      </c>
      <c r="D3" s="46">
        <v>72000</v>
      </c>
      <c r="E3" s="46">
        <f>D3/3*2</f>
        <v>48000</v>
      </c>
      <c r="F3" s="46">
        <f>D3*0.85</f>
        <v>61200</v>
      </c>
      <c r="G3" s="46">
        <f>D3*0.82</f>
        <v>59040</v>
      </c>
      <c r="H3" s="47">
        <f t="shared" ref="H3:H6" si="0">J3*4</f>
        <v>21600</v>
      </c>
      <c r="I3" s="47">
        <f t="shared" ref="I3:I6" si="1">J3*6</f>
        <v>32400</v>
      </c>
      <c r="J3" s="46">
        <v>5400</v>
      </c>
      <c r="K3" s="48">
        <f>SUM(D3:J3)</f>
        <v>299640</v>
      </c>
      <c r="L3" s="49"/>
      <c r="M3" s="49">
        <f>K3*L3</f>
        <v>0</v>
      </c>
    </row>
    <row r="4" spans="2:13" ht="39" x14ac:dyDescent="0.3">
      <c r="B4" s="38">
        <v>1002</v>
      </c>
      <c r="C4" s="39" t="s">
        <v>13</v>
      </c>
      <c r="D4" s="46">
        <v>25200</v>
      </c>
      <c r="E4" s="46">
        <f t="shared" ref="E4:E6" si="2">D4/3*2</f>
        <v>16800</v>
      </c>
      <c r="F4" s="46">
        <f t="shared" ref="F4:F6" si="3">D4*0.85</f>
        <v>21420</v>
      </c>
      <c r="G4" s="46">
        <f t="shared" ref="G4:G6" si="4">D4*0.82</f>
        <v>20664</v>
      </c>
      <c r="H4" s="47">
        <f t="shared" si="0"/>
        <v>10800</v>
      </c>
      <c r="I4" s="47">
        <f t="shared" si="1"/>
        <v>16200</v>
      </c>
      <c r="J4" s="46">
        <v>2700</v>
      </c>
      <c r="K4" s="48">
        <f>SUM(D4:J4)</f>
        <v>113784</v>
      </c>
      <c r="L4" s="49"/>
      <c r="M4" s="49">
        <f t="shared" ref="M4:M6" si="5">K4*L4</f>
        <v>0</v>
      </c>
    </row>
    <row r="5" spans="2:13" ht="39" x14ac:dyDescent="0.3">
      <c r="B5" s="41">
        <v>1004</v>
      </c>
      <c r="C5" s="39" t="s">
        <v>14</v>
      </c>
      <c r="D5" s="46">
        <v>20</v>
      </c>
      <c r="E5" s="46">
        <f t="shared" si="2"/>
        <v>13.333333333333334</v>
      </c>
      <c r="F5" s="46">
        <f t="shared" si="3"/>
        <v>17</v>
      </c>
      <c r="G5" s="46">
        <f t="shared" si="4"/>
        <v>16.399999999999999</v>
      </c>
      <c r="H5" s="47">
        <f t="shared" si="0"/>
        <v>40</v>
      </c>
      <c r="I5" s="47">
        <f t="shared" si="1"/>
        <v>60</v>
      </c>
      <c r="J5" s="46">
        <v>10</v>
      </c>
      <c r="K5" s="48">
        <f>SUM(D5:J5)</f>
        <v>176.73333333333335</v>
      </c>
      <c r="L5" s="49"/>
      <c r="M5" s="49">
        <f t="shared" si="5"/>
        <v>0</v>
      </c>
    </row>
    <row r="6" spans="2:13" ht="39.5" thickBot="1" x14ac:dyDescent="0.35">
      <c r="B6" s="41">
        <v>1005</v>
      </c>
      <c r="C6" s="39" t="s">
        <v>15</v>
      </c>
      <c r="D6" s="46">
        <v>0</v>
      </c>
      <c r="E6" s="46">
        <f t="shared" si="2"/>
        <v>0</v>
      </c>
      <c r="F6" s="46">
        <f t="shared" si="3"/>
        <v>0</v>
      </c>
      <c r="G6" s="46">
        <f t="shared" si="4"/>
        <v>0</v>
      </c>
      <c r="H6" s="47">
        <f t="shared" si="0"/>
        <v>0</v>
      </c>
      <c r="I6" s="47">
        <f t="shared" si="1"/>
        <v>0</v>
      </c>
      <c r="J6" s="46">
        <v>0</v>
      </c>
      <c r="K6" s="50">
        <f>SUM(D6:J6)</f>
        <v>0</v>
      </c>
      <c r="L6" s="51"/>
      <c r="M6" s="51">
        <f t="shared" si="5"/>
        <v>0</v>
      </c>
    </row>
    <row r="7" spans="2:13" ht="15" thickBot="1" x14ac:dyDescent="0.4">
      <c r="C7" s="37"/>
      <c r="D7" s="40"/>
      <c r="E7" s="40"/>
      <c r="F7" s="40"/>
      <c r="G7" s="40"/>
      <c r="H7" s="40"/>
      <c r="I7" s="40"/>
      <c r="J7" s="40"/>
      <c r="K7" s="55" t="s">
        <v>16</v>
      </c>
      <c r="L7" s="56"/>
      <c r="M7" s="52">
        <f>SUM(M3:M6)</f>
        <v>0</v>
      </c>
    </row>
    <row r="10" spans="2:13" x14ac:dyDescent="0.3">
      <c r="F10" t="s">
        <v>17</v>
      </c>
    </row>
  </sheetData>
  <mergeCells count="1">
    <mergeCell ref="K7:L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8"/>
  <sheetViews>
    <sheetView workbookViewId="0">
      <selection activeCell="G4" sqref="G4"/>
    </sheetView>
  </sheetViews>
  <sheetFormatPr defaultColWidth="8.796875" defaultRowHeight="13" x14ac:dyDescent="0.3"/>
  <cols>
    <col min="1" max="1" width="3" style="3" bestFit="1" customWidth="1"/>
    <col min="2" max="2" width="16.19921875" style="3" customWidth="1"/>
    <col min="3" max="3" width="8.796875" style="3" customWidth="1"/>
    <col min="4" max="4" width="9.69921875" style="1" customWidth="1"/>
    <col min="5" max="6" width="10.796875" style="1" customWidth="1"/>
    <col min="7" max="7" width="10.796875" style="3" customWidth="1"/>
    <col min="8" max="8" width="8.796875" style="3" customWidth="1"/>
    <col min="9" max="11" width="10.796875" style="1" customWidth="1"/>
    <col min="12" max="12" width="10.796875" style="3" customWidth="1"/>
    <col min="13" max="13" width="8.796875" style="3"/>
    <col min="14" max="16" width="10.796875" style="1" customWidth="1"/>
    <col min="17" max="17" width="10.796875" style="3" customWidth="1"/>
    <col min="18" max="18" width="8.796875" style="3"/>
    <col min="19" max="21" width="10.796875" style="1" customWidth="1"/>
    <col min="22" max="22" width="10.796875" style="3" customWidth="1"/>
    <col min="23" max="23" width="8.796875" style="3" customWidth="1"/>
    <col min="24" max="26" width="10.796875" style="1" customWidth="1"/>
    <col min="27" max="27" width="10.796875" style="3" customWidth="1"/>
    <col min="28" max="28" width="8.796875" style="3"/>
    <col min="29" max="31" width="10.796875" style="1" customWidth="1"/>
    <col min="32" max="32" width="10.796875" style="3" customWidth="1"/>
    <col min="33" max="33" width="8.796875" style="3"/>
    <col min="34" max="36" width="10.796875" style="1" customWidth="1"/>
    <col min="37" max="37" width="10.796875" style="3" customWidth="1"/>
    <col min="38" max="38" width="8.796875" style="3"/>
    <col min="39" max="41" width="10.796875" style="1" customWidth="1"/>
    <col min="42" max="42" width="10.796875" style="3" customWidth="1"/>
    <col min="43" max="43" width="8.796875" style="3"/>
    <col min="44" max="46" width="10.796875" style="1" customWidth="1"/>
    <col min="47" max="47" width="10.796875" style="3" customWidth="1"/>
    <col min="48" max="48" width="8.796875" style="3" customWidth="1"/>
    <col min="49" max="51" width="10.796875" style="1" customWidth="1"/>
    <col min="52" max="16384" width="8.796875" style="3"/>
  </cols>
  <sheetData>
    <row r="1" spans="1:51" ht="40.75" customHeight="1" x14ac:dyDescent="0.3">
      <c r="A1" s="4"/>
      <c r="B1" s="2" t="s">
        <v>18</v>
      </c>
      <c r="C1" s="7" t="s">
        <v>19</v>
      </c>
      <c r="D1" s="2" t="s">
        <v>20</v>
      </c>
      <c r="E1" s="2" t="s">
        <v>21</v>
      </c>
      <c r="F1" s="2" t="s">
        <v>22</v>
      </c>
      <c r="G1" s="2" t="s">
        <v>18</v>
      </c>
      <c r="H1" s="7" t="s">
        <v>19</v>
      </c>
      <c r="I1" s="2" t="s">
        <v>20</v>
      </c>
      <c r="J1" s="2" t="s">
        <v>21</v>
      </c>
      <c r="K1" s="2" t="s">
        <v>22</v>
      </c>
      <c r="L1" s="2" t="s">
        <v>18</v>
      </c>
      <c r="M1" s="7" t="s">
        <v>19</v>
      </c>
      <c r="N1" s="2" t="s">
        <v>20</v>
      </c>
      <c r="O1" s="2" t="s">
        <v>21</v>
      </c>
      <c r="P1" s="2" t="s">
        <v>22</v>
      </c>
      <c r="Q1" s="2" t="s">
        <v>18</v>
      </c>
      <c r="R1" s="7" t="s">
        <v>19</v>
      </c>
      <c r="S1" s="2" t="s">
        <v>20</v>
      </c>
      <c r="T1" s="2" t="s">
        <v>21</v>
      </c>
      <c r="U1" s="2" t="s">
        <v>22</v>
      </c>
      <c r="V1" s="2" t="s">
        <v>18</v>
      </c>
      <c r="W1" s="7" t="s">
        <v>19</v>
      </c>
      <c r="X1" s="2" t="s">
        <v>20</v>
      </c>
      <c r="Y1" s="2" t="s">
        <v>21</v>
      </c>
      <c r="Z1" s="2" t="s">
        <v>22</v>
      </c>
      <c r="AA1" s="2" t="s">
        <v>18</v>
      </c>
      <c r="AB1" s="7" t="s">
        <v>19</v>
      </c>
      <c r="AC1" s="2" t="s">
        <v>20</v>
      </c>
      <c r="AD1" s="2" t="s">
        <v>21</v>
      </c>
      <c r="AE1" s="2" t="s">
        <v>22</v>
      </c>
      <c r="AF1" s="2" t="s">
        <v>18</v>
      </c>
      <c r="AG1" s="7" t="s">
        <v>19</v>
      </c>
      <c r="AH1" s="2" t="s">
        <v>20</v>
      </c>
      <c r="AI1" s="2" t="s">
        <v>21</v>
      </c>
      <c r="AJ1" s="2" t="s">
        <v>22</v>
      </c>
      <c r="AK1" s="2" t="s">
        <v>18</v>
      </c>
      <c r="AL1" s="7" t="s">
        <v>19</v>
      </c>
      <c r="AM1" s="2" t="s">
        <v>20</v>
      </c>
      <c r="AN1" s="2" t="s">
        <v>21</v>
      </c>
      <c r="AO1" s="2" t="s">
        <v>22</v>
      </c>
      <c r="AP1" s="2" t="s">
        <v>18</v>
      </c>
      <c r="AQ1" s="7" t="s">
        <v>19</v>
      </c>
      <c r="AR1" s="2" t="s">
        <v>20</v>
      </c>
      <c r="AS1" s="2" t="s">
        <v>21</v>
      </c>
      <c r="AT1" s="2" t="s">
        <v>22</v>
      </c>
      <c r="AU1" s="2" t="s">
        <v>18</v>
      </c>
      <c r="AV1" s="7" t="s">
        <v>19</v>
      </c>
      <c r="AW1" s="2" t="s">
        <v>20</v>
      </c>
      <c r="AX1" s="2" t="s">
        <v>21</v>
      </c>
      <c r="AY1" s="2" t="s">
        <v>22</v>
      </c>
    </row>
    <row r="2" spans="1:51" x14ac:dyDescent="0.3">
      <c r="A2" s="4"/>
      <c r="B2" s="57" t="s">
        <v>23</v>
      </c>
      <c r="C2" s="58"/>
      <c r="D2" s="58"/>
      <c r="E2" s="58"/>
      <c r="F2" s="59"/>
      <c r="G2" s="57" t="s">
        <v>24</v>
      </c>
      <c r="H2" s="58"/>
      <c r="I2" s="58"/>
      <c r="J2" s="58"/>
      <c r="K2" s="59"/>
      <c r="L2" s="57" t="s">
        <v>25</v>
      </c>
      <c r="M2" s="58"/>
      <c r="N2" s="58"/>
      <c r="O2" s="58"/>
      <c r="P2" s="59"/>
      <c r="Q2" s="57" t="s">
        <v>26</v>
      </c>
      <c r="R2" s="58"/>
      <c r="S2" s="58"/>
      <c r="T2" s="58"/>
      <c r="U2" s="59"/>
      <c r="V2" s="57" t="s">
        <v>27</v>
      </c>
      <c r="W2" s="58"/>
      <c r="X2" s="58"/>
      <c r="Y2" s="58"/>
      <c r="Z2" s="59"/>
      <c r="AA2" s="57" t="s">
        <v>28</v>
      </c>
      <c r="AB2" s="58"/>
      <c r="AC2" s="58"/>
      <c r="AD2" s="58"/>
      <c r="AE2" s="59"/>
      <c r="AF2" s="57" t="s">
        <v>29</v>
      </c>
      <c r="AG2" s="58"/>
      <c r="AH2" s="58"/>
      <c r="AI2" s="58"/>
      <c r="AJ2" s="59"/>
      <c r="AK2" s="57" t="s">
        <v>30</v>
      </c>
      <c r="AL2" s="58"/>
      <c r="AM2" s="58"/>
      <c r="AN2" s="58"/>
      <c r="AO2" s="59"/>
      <c r="AP2" s="57" t="s">
        <v>31</v>
      </c>
      <c r="AQ2" s="58"/>
      <c r="AR2" s="58"/>
      <c r="AS2" s="58"/>
      <c r="AT2" s="59"/>
      <c r="AU2" s="57" t="s">
        <v>32</v>
      </c>
      <c r="AV2" s="58"/>
      <c r="AW2" s="58"/>
      <c r="AX2" s="58"/>
      <c r="AY2" s="59"/>
    </row>
    <row r="3" spans="1:51" x14ac:dyDescent="0.3">
      <c r="A3" s="4">
        <v>1</v>
      </c>
      <c r="B3" s="5" t="s">
        <v>33</v>
      </c>
      <c r="C3" s="4" t="s">
        <v>34</v>
      </c>
      <c r="D3" s="6">
        <v>314</v>
      </c>
      <c r="E3" s="12">
        <v>49508</v>
      </c>
      <c r="F3" s="16">
        <v>0.94779999999999998</v>
      </c>
      <c r="G3" s="5" t="s">
        <v>35</v>
      </c>
      <c r="H3" s="4" t="s">
        <v>34</v>
      </c>
      <c r="I3" s="6">
        <v>477</v>
      </c>
      <c r="J3" s="12">
        <v>80244</v>
      </c>
      <c r="K3" s="17" t="s">
        <v>36</v>
      </c>
      <c r="L3" s="5" t="s">
        <v>37</v>
      </c>
      <c r="M3" s="23" t="s">
        <v>38</v>
      </c>
      <c r="N3" s="6">
        <v>589</v>
      </c>
      <c r="O3" s="12">
        <v>7710</v>
      </c>
      <c r="P3" s="13" t="s">
        <v>39</v>
      </c>
      <c r="Q3" s="5" t="s">
        <v>40</v>
      </c>
      <c r="R3" s="23" t="s">
        <v>38</v>
      </c>
      <c r="S3" s="6">
        <v>513</v>
      </c>
      <c r="T3" s="12">
        <v>64398</v>
      </c>
      <c r="U3" s="13" t="s">
        <v>41</v>
      </c>
      <c r="V3" s="18" t="s">
        <v>42</v>
      </c>
      <c r="W3" s="23" t="s">
        <v>38</v>
      </c>
      <c r="X3" s="19">
        <v>158</v>
      </c>
      <c r="Y3" s="20">
        <v>18235</v>
      </c>
      <c r="Z3" s="30">
        <v>0.68389999999999995</v>
      </c>
      <c r="AA3" s="5" t="s">
        <v>43</v>
      </c>
      <c r="AB3" s="4" t="s">
        <v>34</v>
      </c>
      <c r="AC3" s="6">
        <v>332</v>
      </c>
      <c r="AD3" s="12">
        <v>48413</v>
      </c>
      <c r="AE3" s="13" t="s">
        <v>44</v>
      </c>
      <c r="AF3" s="5" t="s">
        <v>45</v>
      </c>
      <c r="AG3" s="23" t="s">
        <v>38</v>
      </c>
      <c r="AH3" s="6">
        <v>353</v>
      </c>
      <c r="AI3" s="12">
        <v>50424</v>
      </c>
      <c r="AJ3" s="13" t="s">
        <v>46</v>
      </c>
      <c r="AK3" s="5" t="s">
        <v>47</v>
      </c>
      <c r="AL3" s="4" t="s">
        <v>34</v>
      </c>
      <c r="AM3" s="6">
        <v>316</v>
      </c>
      <c r="AN3" s="12">
        <v>17652</v>
      </c>
      <c r="AO3" s="13" t="s">
        <v>48</v>
      </c>
      <c r="AP3" s="5" t="s">
        <v>49</v>
      </c>
      <c r="AQ3" s="4" t="s">
        <v>34</v>
      </c>
      <c r="AR3" s="6">
        <v>480</v>
      </c>
      <c r="AS3" s="12">
        <v>14260</v>
      </c>
      <c r="AT3" s="13" t="s">
        <v>50</v>
      </c>
      <c r="AU3" s="5" t="s">
        <v>51</v>
      </c>
      <c r="AV3" s="23" t="s">
        <v>38</v>
      </c>
      <c r="AW3" s="6">
        <v>257</v>
      </c>
      <c r="AX3" s="12">
        <v>39684</v>
      </c>
      <c r="AY3" s="13" t="s">
        <v>52</v>
      </c>
    </row>
    <row r="4" spans="1:51" x14ac:dyDescent="0.3">
      <c r="A4" s="4">
        <v>2</v>
      </c>
      <c r="B4" s="5" t="s">
        <v>53</v>
      </c>
      <c r="C4" s="4" t="s">
        <v>34</v>
      </c>
      <c r="D4" s="6">
        <v>423</v>
      </c>
      <c r="E4" s="12">
        <v>59868</v>
      </c>
      <c r="F4" s="13" t="s">
        <v>54</v>
      </c>
      <c r="G4" s="5" t="s">
        <v>55</v>
      </c>
      <c r="H4" s="4" t="s">
        <v>34</v>
      </c>
      <c r="I4" s="6">
        <v>395</v>
      </c>
      <c r="J4" s="12">
        <v>50363</v>
      </c>
      <c r="K4" s="13" t="s">
        <v>56</v>
      </c>
      <c r="L4" s="18" t="s">
        <v>57</v>
      </c>
      <c r="M4" s="23" t="s">
        <v>38</v>
      </c>
      <c r="N4" s="19">
        <v>439</v>
      </c>
      <c r="O4" s="20">
        <v>43555</v>
      </c>
      <c r="P4" s="21" t="s">
        <v>58</v>
      </c>
      <c r="Q4" s="5" t="s">
        <v>59</v>
      </c>
      <c r="R4" s="4" t="s">
        <v>60</v>
      </c>
      <c r="S4" s="6">
        <v>636</v>
      </c>
      <c r="T4" s="12">
        <v>89384</v>
      </c>
      <c r="U4" s="13" t="s">
        <v>61</v>
      </c>
      <c r="V4" s="5" t="s">
        <v>62</v>
      </c>
      <c r="W4" s="4" t="s">
        <v>34</v>
      </c>
      <c r="X4" s="6">
        <v>283</v>
      </c>
      <c r="Y4" s="12">
        <v>46053</v>
      </c>
      <c r="Z4" s="13" t="s">
        <v>63</v>
      </c>
      <c r="AA4" s="22" t="s">
        <v>64</v>
      </c>
      <c r="AB4" s="4" t="s">
        <v>34</v>
      </c>
      <c r="AC4" s="6">
        <v>307</v>
      </c>
      <c r="AD4" s="12">
        <v>32841</v>
      </c>
      <c r="AE4" s="13" t="s">
        <v>65</v>
      </c>
      <c r="AF4" s="5" t="s">
        <v>66</v>
      </c>
      <c r="AG4" s="23" t="s">
        <v>38</v>
      </c>
      <c r="AH4" s="6">
        <v>387</v>
      </c>
      <c r="AI4" s="12">
        <v>14241</v>
      </c>
      <c r="AJ4" s="13" t="s">
        <v>67</v>
      </c>
      <c r="AK4" s="5" t="s">
        <v>68</v>
      </c>
      <c r="AL4" s="4" t="s">
        <v>34</v>
      </c>
      <c r="AM4" s="6">
        <v>731</v>
      </c>
      <c r="AN4" s="12">
        <v>17012</v>
      </c>
      <c r="AO4" s="13" t="s">
        <v>69</v>
      </c>
      <c r="AP4" s="5" t="s">
        <v>70</v>
      </c>
      <c r="AQ4" s="4" t="s">
        <v>34</v>
      </c>
      <c r="AR4" s="6">
        <v>318</v>
      </c>
      <c r="AS4" s="12">
        <v>17152</v>
      </c>
      <c r="AT4" s="13" t="s">
        <v>71</v>
      </c>
      <c r="AU4" s="5" t="s">
        <v>72</v>
      </c>
      <c r="AV4" s="4" t="s">
        <v>34</v>
      </c>
      <c r="AW4" s="6">
        <v>334</v>
      </c>
      <c r="AX4" s="12">
        <v>50245</v>
      </c>
      <c r="AY4" s="13" t="s">
        <v>73</v>
      </c>
    </row>
    <row r="5" spans="1:51" x14ac:dyDescent="0.3">
      <c r="A5" s="4">
        <v>3</v>
      </c>
      <c r="B5" s="5" t="s">
        <v>74</v>
      </c>
      <c r="C5" s="4" t="s">
        <v>34</v>
      </c>
      <c r="D5" s="6">
        <v>420</v>
      </c>
      <c r="E5" s="12">
        <v>60534</v>
      </c>
      <c r="F5" s="13" t="s">
        <v>75</v>
      </c>
      <c r="G5" s="5" t="s">
        <v>76</v>
      </c>
      <c r="H5" s="4" t="s">
        <v>34</v>
      </c>
      <c r="I5" s="6">
        <v>521</v>
      </c>
      <c r="J5" s="12">
        <v>63007</v>
      </c>
      <c r="K5" s="13" t="s">
        <v>77</v>
      </c>
      <c r="L5" s="5" t="s">
        <v>78</v>
      </c>
      <c r="M5" s="4" t="s">
        <v>60</v>
      </c>
      <c r="N5" s="6">
        <v>400</v>
      </c>
      <c r="O5" s="12">
        <v>60839</v>
      </c>
      <c r="P5" s="13" t="s">
        <v>79</v>
      </c>
      <c r="Q5" s="5" t="s">
        <v>80</v>
      </c>
      <c r="R5" s="23" t="s">
        <v>38</v>
      </c>
      <c r="S5" s="25">
        <v>572</v>
      </c>
      <c r="T5" s="26">
        <v>79957</v>
      </c>
      <c r="U5" s="27" t="s">
        <v>81</v>
      </c>
      <c r="V5" s="5" t="s">
        <v>82</v>
      </c>
      <c r="W5" s="4" t="s">
        <v>34</v>
      </c>
      <c r="X5" s="6">
        <v>195</v>
      </c>
      <c r="Y5" s="12">
        <v>42607</v>
      </c>
      <c r="Z5" s="13" t="s">
        <v>83</v>
      </c>
      <c r="AA5" s="24" t="s">
        <v>84</v>
      </c>
      <c r="AB5" s="4" t="s">
        <v>34</v>
      </c>
      <c r="AC5" s="6">
        <v>366</v>
      </c>
      <c r="AD5" s="12">
        <v>71110</v>
      </c>
      <c r="AE5" s="13" t="s">
        <v>85</v>
      </c>
      <c r="AF5" s="5" t="s">
        <v>86</v>
      </c>
      <c r="AG5" s="4" t="s">
        <v>34</v>
      </c>
      <c r="AH5" s="6">
        <v>526</v>
      </c>
      <c r="AI5" s="12">
        <v>57884</v>
      </c>
      <c r="AJ5" s="13" t="s">
        <v>87</v>
      </c>
      <c r="AK5" s="5" t="s">
        <v>88</v>
      </c>
      <c r="AL5" s="23" t="s">
        <v>38</v>
      </c>
      <c r="AM5" s="6">
        <v>699</v>
      </c>
      <c r="AN5" s="12">
        <v>17995</v>
      </c>
      <c r="AO5" s="13" t="s">
        <v>89</v>
      </c>
      <c r="AP5" s="5" t="s">
        <v>90</v>
      </c>
      <c r="AQ5" s="4" t="s">
        <v>34</v>
      </c>
      <c r="AR5" s="6">
        <v>386</v>
      </c>
      <c r="AS5" s="12">
        <v>11017</v>
      </c>
      <c r="AT5" s="13" t="s">
        <v>91</v>
      </c>
      <c r="AU5" s="5" t="s">
        <v>92</v>
      </c>
      <c r="AV5" s="23" t="s">
        <v>38</v>
      </c>
      <c r="AW5" s="6">
        <v>296</v>
      </c>
      <c r="AX5" s="12">
        <v>43595</v>
      </c>
      <c r="AY5" s="13" t="s">
        <v>93</v>
      </c>
    </row>
    <row r="6" spans="1:51" x14ac:dyDescent="0.3">
      <c r="A6" s="4">
        <v>4</v>
      </c>
      <c r="B6" s="5" t="s">
        <v>94</v>
      </c>
      <c r="C6" s="4" t="s">
        <v>34</v>
      </c>
      <c r="D6" s="6">
        <v>346</v>
      </c>
      <c r="E6" s="12">
        <v>59848</v>
      </c>
      <c r="F6" s="13" t="s">
        <v>95</v>
      </c>
      <c r="G6" s="5" t="s">
        <v>96</v>
      </c>
      <c r="H6" s="4" t="s">
        <v>34</v>
      </c>
      <c r="I6" s="6">
        <v>405</v>
      </c>
      <c r="J6" s="12">
        <v>57648</v>
      </c>
      <c r="K6" s="13" t="s">
        <v>97</v>
      </c>
      <c r="L6" s="5" t="s">
        <v>98</v>
      </c>
      <c r="M6" s="4" t="s">
        <v>60</v>
      </c>
      <c r="N6" s="6">
        <v>399</v>
      </c>
      <c r="O6" s="12">
        <v>53831</v>
      </c>
      <c r="P6" s="13" t="s">
        <v>99</v>
      </c>
      <c r="Q6" s="5" t="s">
        <v>100</v>
      </c>
      <c r="R6" s="4" t="s">
        <v>60</v>
      </c>
      <c r="S6" s="25">
        <v>592</v>
      </c>
      <c r="T6" s="26">
        <v>84684</v>
      </c>
      <c r="U6" s="27" t="s">
        <v>101</v>
      </c>
      <c r="V6" s="5" t="s">
        <v>102</v>
      </c>
      <c r="W6" s="4" t="s">
        <v>34</v>
      </c>
      <c r="X6" s="6">
        <v>310</v>
      </c>
      <c r="Y6" s="12">
        <v>44939</v>
      </c>
      <c r="Z6" s="13" t="s">
        <v>103</v>
      </c>
      <c r="AA6" s="5" t="s">
        <v>104</v>
      </c>
      <c r="AB6" s="23" t="s">
        <v>38</v>
      </c>
      <c r="AC6" s="6">
        <v>499</v>
      </c>
      <c r="AD6" s="12">
        <v>65526</v>
      </c>
      <c r="AE6" s="17" t="s">
        <v>105</v>
      </c>
      <c r="AF6" s="18" t="s">
        <v>106</v>
      </c>
      <c r="AG6" s="23" t="s">
        <v>38</v>
      </c>
      <c r="AH6" s="19">
        <v>83</v>
      </c>
      <c r="AI6" s="20">
        <v>8746</v>
      </c>
      <c r="AJ6" s="30">
        <v>0.61309999999999998</v>
      </c>
      <c r="AK6" s="5" t="s">
        <v>107</v>
      </c>
      <c r="AL6" s="23" t="s">
        <v>38</v>
      </c>
      <c r="AM6" s="6">
        <v>625</v>
      </c>
      <c r="AN6" s="12">
        <v>16083</v>
      </c>
      <c r="AO6" s="13" t="s">
        <v>108</v>
      </c>
      <c r="AP6" s="5" t="s">
        <v>109</v>
      </c>
      <c r="AQ6" s="4" t="s">
        <v>34</v>
      </c>
      <c r="AR6" s="6">
        <v>360</v>
      </c>
      <c r="AS6" s="12">
        <v>7104</v>
      </c>
      <c r="AT6" s="13" t="s">
        <v>110</v>
      </c>
      <c r="AU6" s="5" t="s">
        <v>111</v>
      </c>
      <c r="AV6" s="23" t="s">
        <v>38</v>
      </c>
      <c r="AW6" s="6">
        <v>252</v>
      </c>
      <c r="AX6" s="12">
        <v>30864</v>
      </c>
      <c r="AY6" s="13" t="s">
        <v>112</v>
      </c>
    </row>
    <row r="7" spans="1:51" x14ac:dyDescent="0.3">
      <c r="A7" s="4">
        <v>5</v>
      </c>
      <c r="B7" s="5" t="s">
        <v>113</v>
      </c>
      <c r="C7" s="4" t="s">
        <v>34</v>
      </c>
      <c r="D7" s="6">
        <v>528</v>
      </c>
      <c r="E7" s="12">
        <v>85306</v>
      </c>
      <c r="F7" s="13" t="s">
        <v>114</v>
      </c>
      <c r="G7" s="5" t="s">
        <v>115</v>
      </c>
      <c r="H7" s="23" t="s">
        <v>38</v>
      </c>
      <c r="I7" s="6">
        <v>306</v>
      </c>
      <c r="J7" s="12">
        <v>49665</v>
      </c>
      <c r="K7" s="13" t="s">
        <v>116</v>
      </c>
      <c r="L7" s="5" t="s">
        <v>117</v>
      </c>
      <c r="M7" s="4" t="s">
        <v>60</v>
      </c>
      <c r="N7" s="6">
        <v>553</v>
      </c>
      <c r="O7" s="12">
        <v>74980</v>
      </c>
      <c r="P7" s="13" t="s">
        <v>118</v>
      </c>
      <c r="Q7" s="5" t="s">
        <v>119</v>
      </c>
      <c r="R7" s="23" t="s">
        <v>38</v>
      </c>
      <c r="S7" s="25">
        <v>306</v>
      </c>
      <c r="T7" s="26">
        <v>36473</v>
      </c>
      <c r="U7" s="27" t="s">
        <v>120</v>
      </c>
      <c r="V7" s="5" t="s">
        <v>121</v>
      </c>
      <c r="W7" s="4" t="s">
        <v>34</v>
      </c>
      <c r="X7" s="6">
        <v>279</v>
      </c>
      <c r="Y7" s="12">
        <v>43269</v>
      </c>
      <c r="Z7" s="13" t="s">
        <v>122</v>
      </c>
      <c r="AA7" s="5" t="s">
        <v>123</v>
      </c>
      <c r="AB7" s="3" t="s">
        <v>34</v>
      </c>
      <c r="AC7" s="6">
        <v>374</v>
      </c>
      <c r="AD7" s="12">
        <v>42102</v>
      </c>
      <c r="AE7" s="13" t="s">
        <v>124</v>
      </c>
      <c r="AF7" s="24" t="s">
        <v>125</v>
      </c>
      <c r="AG7" s="4" t="s">
        <v>34</v>
      </c>
      <c r="AH7" s="25">
        <v>274</v>
      </c>
      <c r="AI7" s="26">
        <v>39210</v>
      </c>
      <c r="AJ7" s="27" t="s">
        <v>126</v>
      </c>
      <c r="AK7" s="5" t="s">
        <v>127</v>
      </c>
      <c r="AL7" s="23" t="s">
        <v>38</v>
      </c>
      <c r="AM7" s="6">
        <v>334</v>
      </c>
      <c r="AN7" s="12">
        <v>24984</v>
      </c>
      <c r="AO7" s="13" t="s">
        <v>128</v>
      </c>
      <c r="AP7" s="5" t="s">
        <v>129</v>
      </c>
      <c r="AQ7" s="4" t="s">
        <v>34</v>
      </c>
      <c r="AR7" s="6">
        <v>429</v>
      </c>
      <c r="AS7" s="12">
        <v>21245</v>
      </c>
      <c r="AT7" s="13" t="s">
        <v>130</v>
      </c>
      <c r="AU7" s="5" t="s">
        <v>131</v>
      </c>
      <c r="AV7" s="4" t="s">
        <v>34</v>
      </c>
      <c r="AW7" s="6">
        <v>274</v>
      </c>
      <c r="AX7" s="12">
        <v>39341</v>
      </c>
      <c r="AY7" s="13" t="s">
        <v>132</v>
      </c>
    </row>
    <row r="8" spans="1:51" x14ac:dyDescent="0.3">
      <c r="A8" s="4">
        <v>6</v>
      </c>
      <c r="B8" s="5" t="s">
        <v>133</v>
      </c>
      <c r="C8" s="4" t="s">
        <v>34</v>
      </c>
      <c r="D8" s="6">
        <v>433</v>
      </c>
      <c r="E8" s="12">
        <v>65903</v>
      </c>
      <c r="F8" s="13" t="s">
        <v>134</v>
      </c>
      <c r="G8" s="5" t="s">
        <v>135</v>
      </c>
      <c r="H8" s="4" t="s">
        <v>34</v>
      </c>
      <c r="I8" s="6">
        <v>319</v>
      </c>
      <c r="J8" s="12">
        <v>47181</v>
      </c>
      <c r="K8" s="13" t="s">
        <v>136</v>
      </c>
      <c r="L8" s="18" t="s">
        <v>137</v>
      </c>
      <c r="M8" s="4" t="s">
        <v>60</v>
      </c>
      <c r="N8" s="6">
        <v>1387</v>
      </c>
      <c r="O8" s="12">
        <v>132559</v>
      </c>
      <c r="P8" s="13" t="s">
        <v>138</v>
      </c>
      <c r="Q8" s="18" t="s">
        <v>139</v>
      </c>
      <c r="R8" s="28" t="s">
        <v>60</v>
      </c>
      <c r="S8" s="19">
        <v>493</v>
      </c>
      <c r="T8" s="20">
        <v>71404</v>
      </c>
      <c r="U8" s="30">
        <v>0.87060000000000004</v>
      </c>
      <c r="V8" s="22" t="s">
        <v>140</v>
      </c>
      <c r="W8" s="4" t="s">
        <v>34</v>
      </c>
      <c r="X8" s="6">
        <v>454</v>
      </c>
      <c r="Y8" s="12">
        <v>66671</v>
      </c>
      <c r="Z8" s="13" t="s">
        <v>141</v>
      </c>
      <c r="AA8" s="5" t="s">
        <v>142</v>
      </c>
      <c r="AB8" s="4" t="s">
        <v>34</v>
      </c>
      <c r="AC8" s="6">
        <v>227</v>
      </c>
      <c r="AD8" s="12">
        <v>10414</v>
      </c>
      <c r="AE8" s="13" t="s">
        <v>143</v>
      </c>
      <c r="AF8" s="5" t="s">
        <v>144</v>
      </c>
      <c r="AG8" s="23" t="s">
        <v>38</v>
      </c>
      <c r="AH8" s="6">
        <v>387</v>
      </c>
      <c r="AI8" s="12">
        <v>31199</v>
      </c>
      <c r="AJ8" s="13" t="s">
        <v>145</v>
      </c>
      <c r="AK8" s="24" t="s">
        <v>146</v>
      </c>
      <c r="AL8" s="4" t="s">
        <v>34</v>
      </c>
      <c r="AM8" s="6">
        <v>1342</v>
      </c>
      <c r="AN8" s="12">
        <v>52351</v>
      </c>
      <c r="AO8" s="13" t="s">
        <v>147</v>
      </c>
      <c r="AP8" s="5" t="s">
        <v>148</v>
      </c>
      <c r="AQ8" s="4" t="s">
        <v>34</v>
      </c>
      <c r="AR8" s="6">
        <v>374</v>
      </c>
      <c r="AS8" s="12">
        <v>30440</v>
      </c>
      <c r="AT8" s="13" t="s">
        <v>149</v>
      </c>
      <c r="AU8" s="5" t="s">
        <v>150</v>
      </c>
      <c r="AV8" s="23" t="s">
        <v>38</v>
      </c>
      <c r="AW8" s="6">
        <v>392</v>
      </c>
      <c r="AX8" s="12">
        <v>58879</v>
      </c>
      <c r="AY8" s="13" t="s">
        <v>151</v>
      </c>
    </row>
    <row r="9" spans="1:51" x14ac:dyDescent="0.3">
      <c r="A9" s="4">
        <v>7</v>
      </c>
      <c r="B9" s="5" t="s">
        <v>152</v>
      </c>
      <c r="C9" s="23" t="s">
        <v>38</v>
      </c>
      <c r="D9" s="6">
        <v>358</v>
      </c>
      <c r="E9" s="12">
        <v>49945</v>
      </c>
      <c r="F9" s="13" t="s">
        <v>153</v>
      </c>
      <c r="G9" s="5" t="s">
        <v>154</v>
      </c>
      <c r="H9" s="4" t="s">
        <v>34</v>
      </c>
      <c r="I9" s="6">
        <v>244</v>
      </c>
      <c r="J9" s="12">
        <v>32429</v>
      </c>
      <c r="K9" s="13" t="s">
        <v>155</v>
      </c>
      <c r="L9" s="5" t="s">
        <v>156</v>
      </c>
      <c r="M9" s="23" t="s">
        <v>38</v>
      </c>
      <c r="N9" s="6">
        <v>342</v>
      </c>
      <c r="O9" s="12">
        <v>19711</v>
      </c>
      <c r="P9" s="13" t="s">
        <v>157</v>
      </c>
      <c r="Q9" s="22" t="s">
        <v>158</v>
      </c>
      <c r="R9" s="4" t="s">
        <v>60</v>
      </c>
      <c r="S9" s="6">
        <v>502</v>
      </c>
      <c r="T9" s="12">
        <v>38730</v>
      </c>
      <c r="U9" s="13" t="s">
        <v>159</v>
      </c>
      <c r="V9" s="22" t="s">
        <v>160</v>
      </c>
      <c r="W9" s="4" t="s">
        <v>34</v>
      </c>
      <c r="X9" s="6">
        <v>312</v>
      </c>
      <c r="Y9" s="12">
        <v>25528</v>
      </c>
      <c r="Z9" s="13" t="s">
        <v>161</v>
      </c>
      <c r="AA9" s="5" t="s">
        <v>162</v>
      </c>
      <c r="AB9" s="4" t="s">
        <v>34</v>
      </c>
      <c r="AC9" s="6">
        <v>462</v>
      </c>
      <c r="AD9" s="12">
        <v>33165</v>
      </c>
      <c r="AE9" s="13" t="s">
        <v>163</v>
      </c>
      <c r="AF9" s="5" t="s">
        <v>164</v>
      </c>
      <c r="AG9" s="23" t="s">
        <v>38</v>
      </c>
      <c r="AH9" s="6">
        <v>394</v>
      </c>
      <c r="AI9" s="12">
        <v>66455</v>
      </c>
      <c r="AJ9" s="13" t="s">
        <v>165</v>
      </c>
      <c r="AK9" s="22" t="s">
        <v>166</v>
      </c>
      <c r="AL9" s="4" t="s">
        <v>34</v>
      </c>
      <c r="AM9" s="6">
        <v>1782</v>
      </c>
      <c r="AN9" s="12">
        <v>47351</v>
      </c>
      <c r="AO9" s="13" t="s">
        <v>167</v>
      </c>
      <c r="AP9" s="5" t="s">
        <v>168</v>
      </c>
      <c r="AQ9" s="4" t="s">
        <v>34</v>
      </c>
      <c r="AR9" s="6">
        <v>528</v>
      </c>
      <c r="AS9" s="12">
        <v>33765</v>
      </c>
      <c r="AT9" s="13" t="s">
        <v>169</v>
      </c>
      <c r="AU9" s="5" t="s">
        <v>170</v>
      </c>
      <c r="AV9" s="4" t="s">
        <v>34</v>
      </c>
      <c r="AW9" s="6">
        <v>278</v>
      </c>
      <c r="AX9" s="12">
        <v>43179</v>
      </c>
      <c r="AY9" s="13" t="s">
        <v>171</v>
      </c>
    </row>
    <row r="10" spans="1:51" x14ac:dyDescent="0.3">
      <c r="A10" s="4">
        <v>8</v>
      </c>
      <c r="B10" s="5" t="s">
        <v>172</v>
      </c>
      <c r="C10" s="23" t="s">
        <v>38</v>
      </c>
      <c r="D10" s="6">
        <v>413</v>
      </c>
      <c r="E10" s="12">
        <v>65167</v>
      </c>
      <c r="F10" s="13" t="s">
        <v>173</v>
      </c>
      <c r="G10" s="5" t="s">
        <v>174</v>
      </c>
      <c r="H10" s="4" t="s">
        <v>34</v>
      </c>
      <c r="I10" s="6">
        <v>470</v>
      </c>
      <c r="J10" s="12">
        <v>58885</v>
      </c>
      <c r="K10" s="13" t="s">
        <v>175</v>
      </c>
      <c r="L10" s="4" t="s">
        <v>176</v>
      </c>
      <c r="M10" s="23" t="s">
        <v>38</v>
      </c>
      <c r="N10" s="53">
        <v>324</v>
      </c>
      <c r="O10" s="12">
        <v>16117</v>
      </c>
      <c r="P10" s="13" t="s">
        <v>177</v>
      </c>
      <c r="Q10" s="24" t="s">
        <v>178</v>
      </c>
      <c r="R10" s="4" t="s">
        <v>60</v>
      </c>
      <c r="S10" s="6">
        <v>782</v>
      </c>
      <c r="T10" s="12">
        <v>17512</v>
      </c>
      <c r="U10" s="13" t="s">
        <v>179</v>
      </c>
      <c r="V10" s="22" t="s">
        <v>180</v>
      </c>
      <c r="W10" s="4" t="s">
        <v>34</v>
      </c>
      <c r="X10" s="6">
        <f>654+229</f>
        <v>883</v>
      </c>
      <c r="Y10" s="12">
        <v>70814</v>
      </c>
      <c r="Z10" s="13" t="s">
        <v>181</v>
      </c>
      <c r="AA10" s="5" t="s">
        <v>182</v>
      </c>
      <c r="AB10" s="4" t="s">
        <v>34</v>
      </c>
      <c r="AC10" s="6">
        <v>422</v>
      </c>
      <c r="AD10" s="12">
        <v>41134</v>
      </c>
      <c r="AE10" s="13" t="s">
        <v>183</v>
      </c>
      <c r="AF10" s="5" t="s">
        <v>184</v>
      </c>
      <c r="AG10" s="4" t="s">
        <v>34</v>
      </c>
      <c r="AH10" s="6">
        <v>311</v>
      </c>
      <c r="AI10" s="12">
        <v>40518</v>
      </c>
      <c r="AJ10" s="13" t="s">
        <v>185</v>
      </c>
      <c r="AK10" s="5" t="s">
        <v>186</v>
      </c>
      <c r="AL10" s="4" t="s">
        <v>60</v>
      </c>
      <c r="AM10" s="31">
        <v>721</v>
      </c>
      <c r="AN10" s="32">
        <v>94962</v>
      </c>
      <c r="AO10" s="33" t="s">
        <v>187</v>
      </c>
      <c r="AP10" s="5" t="s">
        <v>188</v>
      </c>
      <c r="AQ10" s="4" t="s">
        <v>60</v>
      </c>
      <c r="AR10" s="6">
        <v>318</v>
      </c>
      <c r="AS10" s="12">
        <v>44987</v>
      </c>
      <c r="AT10" s="13" t="s">
        <v>189</v>
      </c>
      <c r="AU10" s="5" t="s">
        <v>190</v>
      </c>
      <c r="AV10" s="23" t="s">
        <v>38</v>
      </c>
      <c r="AW10" s="6">
        <v>416</v>
      </c>
      <c r="AX10" s="12">
        <v>67021</v>
      </c>
      <c r="AY10" s="13" t="s">
        <v>191</v>
      </c>
    </row>
    <row r="11" spans="1:51" x14ac:dyDescent="0.3">
      <c r="A11" s="4">
        <v>9</v>
      </c>
      <c r="B11" s="5" t="s">
        <v>192</v>
      </c>
      <c r="C11" s="4" t="s">
        <v>34</v>
      </c>
      <c r="D11" s="6">
        <v>344</v>
      </c>
      <c r="E11" s="12">
        <v>49455</v>
      </c>
      <c r="F11" s="13" t="s">
        <v>193</v>
      </c>
      <c r="G11" s="22" t="s">
        <v>194</v>
      </c>
      <c r="H11" s="4" t="s">
        <v>34</v>
      </c>
      <c r="I11" s="6">
        <v>387</v>
      </c>
      <c r="J11" s="12">
        <v>62830</v>
      </c>
      <c r="K11" s="13" t="s">
        <v>195</v>
      </c>
      <c r="L11" s="5" t="s">
        <v>196</v>
      </c>
      <c r="M11" s="23" t="s">
        <v>38</v>
      </c>
      <c r="N11" s="6">
        <v>165</v>
      </c>
      <c r="O11" s="12">
        <v>10427</v>
      </c>
      <c r="P11" s="13" t="s">
        <v>197</v>
      </c>
      <c r="Q11" s="24" t="s">
        <v>198</v>
      </c>
      <c r="R11" s="4"/>
      <c r="S11" s="6"/>
      <c r="T11" s="12"/>
      <c r="U11" s="29"/>
      <c r="V11" s="22" t="s">
        <v>199</v>
      </c>
      <c r="W11" s="4" t="s">
        <v>34</v>
      </c>
      <c r="X11" s="6">
        <v>657</v>
      </c>
      <c r="Y11" s="12">
        <v>53126</v>
      </c>
      <c r="Z11" s="13" t="s">
        <v>200</v>
      </c>
      <c r="AA11" s="5" t="s">
        <v>201</v>
      </c>
      <c r="AB11" s="23" t="s">
        <v>38</v>
      </c>
      <c r="AC11" s="6">
        <v>288</v>
      </c>
      <c r="AD11" s="12">
        <v>7227</v>
      </c>
      <c r="AE11" s="13" t="s">
        <v>202</v>
      </c>
      <c r="AF11" s="24" t="s">
        <v>203</v>
      </c>
      <c r="AG11" s="4" t="s">
        <v>34</v>
      </c>
      <c r="AH11" s="25">
        <v>207</v>
      </c>
      <c r="AI11" s="26">
        <v>33635</v>
      </c>
      <c r="AJ11" s="27" t="s">
        <v>204</v>
      </c>
      <c r="AK11" s="5" t="s">
        <v>205</v>
      </c>
      <c r="AL11" s="4" t="s">
        <v>60</v>
      </c>
      <c r="AM11" s="31">
        <v>353</v>
      </c>
      <c r="AN11" s="32">
        <v>48857</v>
      </c>
      <c r="AO11" s="33" t="s">
        <v>206</v>
      </c>
      <c r="AP11" s="5" t="s">
        <v>207</v>
      </c>
      <c r="AQ11" s="4" t="s">
        <v>60</v>
      </c>
      <c r="AR11" s="6">
        <v>247</v>
      </c>
      <c r="AS11" s="12">
        <v>36754</v>
      </c>
      <c r="AT11" s="13" t="s">
        <v>208</v>
      </c>
      <c r="AU11" s="18" t="s">
        <v>209</v>
      </c>
      <c r="AV11" s="28" t="s">
        <v>34</v>
      </c>
      <c r="AW11" s="19">
        <v>125</v>
      </c>
      <c r="AX11" s="20">
        <v>15852</v>
      </c>
      <c r="AY11" s="30">
        <v>0.82709999999999995</v>
      </c>
    </row>
    <row r="12" spans="1:51" x14ac:dyDescent="0.3">
      <c r="A12" s="4">
        <v>10</v>
      </c>
      <c r="B12" s="22" t="s">
        <v>210</v>
      </c>
      <c r="C12" s="4" t="s">
        <v>34</v>
      </c>
      <c r="D12" s="6">
        <v>251</v>
      </c>
      <c r="E12" s="12">
        <v>42802</v>
      </c>
      <c r="F12" s="13" t="s">
        <v>211</v>
      </c>
      <c r="G12" s="22" t="s">
        <v>212</v>
      </c>
      <c r="H12" s="4" t="s">
        <v>34</v>
      </c>
      <c r="I12" s="6">
        <v>287</v>
      </c>
      <c r="J12" s="12">
        <v>46405</v>
      </c>
      <c r="K12" s="13" t="s">
        <v>213</v>
      </c>
      <c r="L12" s="5" t="s">
        <v>214</v>
      </c>
      <c r="M12" s="4" t="s">
        <v>60</v>
      </c>
      <c r="N12" s="6">
        <v>476</v>
      </c>
      <c r="O12" s="12">
        <v>68739</v>
      </c>
      <c r="P12" s="13" t="s">
        <v>215</v>
      </c>
      <c r="Q12" s="5" t="s">
        <v>216</v>
      </c>
      <c r="R12" s="23" t="s">
        <v>38</v>
      </c>
      <c r="S12" s="6">
        <v>520</v>
      </c>
      <c r="T12" s="12">
        <v>65992</v>
      </c>
      <c r="U12" s="13" t="s">
        <v>217</v>
      </c>
      <c r="V12" s="5" t="s">
        <v>218</v>
      </c>
      <c r="W12" s="4" t="s">
        <v>34</v>
      </c>
      <c r="X12" s="6">
        <v>315</v>
      </c>
      <c r="Y12" s="12">
        <v>10910</v>
      </c>
      <c r="Z12" s="13" t="s">
        <v>219</v>
      </c>
      <c r="AA12" s="5" t="s">
        <v>220</v>
      </c>
      <c r="AB12" s="4" t="s">
        <v>34</v>
      </c>
      <c r="AC12" s="6">
        <v>337</v>
      </c>
      <c r="AD12" s="12">
        <v>27007</v>
      </c>
      <c r="AE12" s="13" t="s">
        <v>221</v>
      </c>
      <c r="AF12" s="22" t="s">
        <v>222</v>
      </c>
      <c r="AG12" s="4" t="s">
        <v>34</v>
      </c>
      <c r="AH12" s="6">
        <v>973</v>
      </c>
      <c r="AI12" s="12">
        <v>84893</v>
      </c>
      <c r="AJ12" s="13" t="s">
        <v>223</v>
      </c>
      <c r="AK12" s="5" t="s">
        <v>224</v>
      </c>
      <c r="AL12" s="23" t="s">
        <v>38</v>
      </c>
      <c r="AM12" s="31">
        <v>474</v>
      </c>
      <c r="AN12" s="32">
        <v>54019</v>
      </c>
      <c r="AO12" s="33" t="s">
        <v>225</v>
      </c>
      <c r="AP12" s="5" t="s">
        <v>226</v>
      </c>
      <c r="AQ12" s="4" t="s">
        <v>60</v>
      </c>
      <c r="AR12" s="6">
        <v>312</v>
      </c>
      <c r="AS12" s="12">
        <v>44257</v>
      </c>
      <c r="AT12" s="13" t="s">
        <v>227</v>
      </c>
      <c r="AU12" s="22" t="s">
        <v>228</v>
      </c>
      <c r="AV12" s="4" t="s">
        <v>34</v>
      </c>
      <c r="AW12" s="6">
        <v>455</v>
      </c>
      <c r="AX12" s="12">
        <v>60630</v>
      </c>
      <c r="AY12" s="13" t="s">
        <v>229</v>
      </c>
    </row>
    <row r="13" spans="1:51" x14ac:dyDescent="0.3">
      <c r="A13" s="4">
        <v>11</v>
      </c>
      <c r="B13" s="5" t="s">
        <v>230</v>
      </c>
      <c r="C13" s="4" t="s">
        <v>34</v>
      </c>
      <c r="D13" s="6">
        <v>258</v>
      </c>
      <c r="E13" s="12">
        <v>40078</v>
      </c>
      <c r="F13" s="13" t="s">
        <v>231</v>
      </c>
      <c r="G13" s="22" t="s">
        <v>232</v>
      </c>
      <c r="H13" s="4" t="s">
        <v>34</v>
      </c>
      <c r="I13" s="6">
        <v>974</v>
      </c>
      <c r="J13" s="12">
        <v>62811</v>
      </c>
      <c r="K13" s="13" t="s">
        <v>233</v>
      </c>
      <c r="L13" s="24"/>
      <c r="M13" s="4"/>
      <c r="N13" s="6"/>
      <c r="O13" s="12"/>
      <c r="P13" s="13"/>
      <c r="Q13" s="5"/>
      <c r="R13" s="4"/>
      <c r="S13" s="6"/>
      <c r="T13" s="12"/>
      <c r="U13" s="13"/>
      <c r="V13" s="5" t="s">
        <v>234</v>
      </c>
      <c r="W13" s="23" t="s">
        <v>38</v>
      </c>
      <c r="X13" s="6">
        <v>6</v>
      </c>
      <c r="Y13" s="12">
        <v>2439</v>
      </c>
      <c r="Z13" s="13" t="s">
        <v>235</v>
      </c>
      <c r="AA13" s="5"/>
      <c r="AB13" s="4"/>
      <c r="AC13" s="6"/>
      <c r="AD13" s="12"/>
      <c r="AE13" s="13"/>
      <c r="AF13" s="5"/>
      <c r="AG13" s="23"/>
      <c r="AH13" s="6"/>
      <c r="AI13" s="12"/>
      <c r="AJ13" s="13"/>
      <c r="AK13" s="5" t="s">
        <v>236</v>
      </c>
      <c r="AL13" s="4" t="s">
        <v>60</v>
      </c>
      <c r="AM13" s="31">
        <v>370</v>
      </c>
      <c r="AN13" s="32">
        <v>50341</v>
      </c>
      <c r="AO13" s="33" t="s">
        <v>237</v>
      </c>
      <c r="AP13" s="18" t="s">
        <v>238</v>
      </c>
      <c r="AQ13" s="4" t="s">
        <v>60</v>
      </c>
      <c r="AR13" s="6">
        <v>809</v>
      </c>
      <c r="AS13" s="12">
        <v>79647</v>
      </c>
      <c r="AT13" s="13" t="s">
        <v>239</v>
      </c>
      <c r="AU13" s="22" t="s">
        <v>240</v>
      </c>
      <c r="AV13" s="4" t="s">
        <v>34</v>
      </c>
      <c r="AW13" s="6">
        <v>680</v>
      </c>
      <c r="AX13" s="12">
        <v>33472</v>
      </c>
      <c r="AY13" s="13" t="s">
        <v>241</v>
      </c>
    </row>
    <row r="14" spans="1:51" x14ac:dyDescent="0.3">
      <c r="A14" s="4">
        <v>12</v>
      </c>
      <c r="B14" s="22" t="s">
        <v>242</v>
      </c>
      <c r="C14" s="4" t="s">
        <v>34</v>
      </c>
      <c r="D14" s="6">
        <v>616</v>
      </c>
      <c r="E14" s="12">
        <v>36919</v>
      </c>
      <c r="F14" s="13" t="s">
        <v>243</v>
      </c>
      <c r="G14" s="5" t="s">
        <v>244</v>
      </c>
      <c r="H14" s="4" t="s">
        <v>34</v>
      </c>
      <c r="I14" s="6">
        <v>491</v>
      </c>
      <c r="J14" s="12">
        <v>4529</v>
      </c>
      <c r="K14" s="13" t="s">
        <v>245</v>
      </c>
      <c r="L14" s="24"/>
      <c r="M14" s="4"/>
      <c r="N14" s="6"/>
      <c r="O14" s="12"/>
      <c r="P14" s="13"/>
      <c r="Q14" s="5"/>
      <c r="R14" s="4"/>
      <c r="S14" s="6"/>
      <c r="T14" s="12"/>
      <c r="U14" s="13"/>
      <c r="V14" s="5" t="s">
        <v>246</v>
      </c>
      <c r="W14" s="4" t="s">
        <v>60</v>
      </c>
      <c r="X14" s="6">
        <v>159</v>
      </c>
      <c r="Y14" s="12">
        <v>12156</v>
      </c>
      <c r="Z14" s="13" t="s">
        <v>247</v>
      </c>
      <c r="AA14" s="4"/>
      <c r="AB14" s="4"/>
      <c r="AC14" s="53"/>
      <c r="AD14" s="53"/>
      <c r="AE14" s="53"/>
      <c r="AF14" s="5"/>
      <c r="AG14" s="4"/>
      <c r="AH14" s="6"/>
      <c r="AI14" s="12"/>
      <c r="AJ14" s="13"/>
      <c r="AK14" s="22" t="s">
        <v>248</v>
      </c>
      <c r="AL14" s="4" t="s">
        <v>60</v>
      </c>
      <c r="AM14" s="6">
        <v>393</v>
      </c>
      <c r="AN14" s="12">
        <v>25220</v>
      </c>
      <c r="AO14" s="34">
        <v>0.40739999999999998</v>
      </c>
      <c r="AP14" s="5" t="s">
        <v>249</v>
      </c>
      <c r="AQ14" s="4" t="s">
        <v>60</v>
      </c>
      <c r="AR14" s="6">
        <v>454</v>
      </c>
      <c r="AS14" s="35">
        <v>34152</v>
      </c>
      <c r="AT14" s="36" t="s">
        <v>250</v>
      </c>
      <c r="AU14" s="4" t="s">
        <v>251</v>
      </c>
      <c r="AV14" s="4"/>
      <c r="AW14" s="53"/>
      <c r="AX14" s="53"/>
      <c r="AY14" s="53"/>
    </row>
    <row r="15" spans="1:51" x14ac:dyDescent="0.3">
      <c r="A15" s="4">
        <v>13</v>
      </c>
      <c r="B15" s="4"/>
      <c r="C15" s="4"/>
      <c r="D15" s="53"/>
      <c r="E15" s="53"/>
      <c r="F15" s="53"/>
      <c r="G15" s="4"/>
      <c r="H15" s="4"/>
      <c r="I15" s="53"/>
      <c r="J15" s="53"/>
      <c r="K15" s="53"/>
      <c r="L15" s="4"/>
      <c r="M15" s="4"/>
      <c r="N15" s="53"/>
      <c r="O15" s="12"/>
      <c r="P15" s="13"/>
      <c r="Q15" s="53"/>
      <c r="R15" s="4"/>
      <c r="S15" s="4"/>
      <c r="T15" s="53"/>
      <c r="U15" s="53"/>
      <c r="V15" s="5"/>
      <c r="W15" s="4"/>
      <c r="X15" s="6"/>
      <c r="Y15" s="12"/>
      <c r="Z15" s="13"/>
      <c r="AA15" s="53"/>
      <c r="AB15" s="4"/>
      <c r="AC15" s="4"/>
      <c r="AD15" s="53"/>
      <c r="AE15" s="53"/>
      <c r="AF15" s="53"/>
      <c r="AG15" s="4"/>
      <c r="AH15" s="4"/>
      <c r="AI15" s="53"/>
      <c r="AJ15" s="53"/>
      <c r="AK15" s="24"/>
      <c r="AL15" s="4"/>
      <c r="AM15" s="6"/>
      <c r="AN15" s="12"/>
      <c r="AO15" s="29"/>
      <c r="AP15" s="5" t="s">
        <v>252</v>
      </c>
      <c r="AQ15" s="4" t="s">
        <v>34</v>
      </c>
      <c r="AR15" s="6">
        <v>285</v>
      </c>
      <c r="AS15" s="12">
        <v>41827</v>
      </c>
      <c r="AT15" s="13" t="s">
        <v>253</v>
      </c>
      <c r="AU15" s="53"/>
      <c r="AV15" s="4"/>
      <c r="AW15" s="4"/>
      <c r="AX15" s="53"/>
      <c r="AY15" s="53"/>
    </row>
    <row r="16" spans="1:51" s="9" customFormat="1" x14ac:dyDescent="0.3">
      <c r="A16" s="60" t="s">
        <v>254</v>
      </c>
      <c r="B16" s="61"/>
      <c r="C16" s="8"/>
      <c r="D16" s="7">
        <f>SUM(D3:D15)</f>
        <v>4704</v>
      </c>
      <c r="E16" s="14">
        <f>SUM(E3:E15)</f>
        <v>665333</v>
      </c>
      <c r="F16" s="15"/>
      <c r="G16" s="8"/>
      <c r="H16" s="8"/>
      <c r="I16" s="7">
        <f>SUM(I3:I15)</f>
        <v>5276</v>
      </c>
      <c r="J16" s="14">
        <f>SUM(J3:J15)</f>
        <v>615997</v>
      </c>
      <c r="K16" s="15"/>
      <c r="L16" s="8"/>
      <c r="M16" s="8"/>
      <c r="N16" s="7">
        <f>SUM(N3:N15)</f>
        <v>5074</v>
      </c>
      <c r="O16" s="14">
        <f>SUM(O3:O15)</f>
        <v>488468</v>
      </c>
      <c r="P16" s="7"/>
      <c r="Q16" s="8"/>
      <c r="R16" s="8"/>
      <c r="S16" s="7">
        <f>SUM(S3:S15)</f>
        <v>4916</v>
      </c>
      <c r="T16" s="14">
        <f>SUM(T3:T15)</f>
        <v>548534</v>
      </c>
      <c r="U16" s="7"/>
      <c r="V16" s="8"/>
      <c r="W16" s="8"/>
      <c r="X16" s="7">
        <f>SUM(X3:X15)</f>
        <v>4011</v>
      </c>
      <c r="Y16" s="14">
        <f>SUM(Y3:Y15)</f>
        <v>436747</v>
      </c>
      <c r="Z16" s="7"/>
      <c r="AA16" s="8"/>
      <c r="AB16" s="8"/>
      <c r="AC16" s="7">
        <f>SUM(AC3:AC15)</f>
        <v>3614</v>
      </c>
      <c r="AD16" s="14">
        <f>SUM(AD3:AD15)</f>
        <v>378939</v>
      </c>
      <c r="AE16" s="7"/>
      <c r="AF16" s="8"/>
      <c r="AG16" s="8"/>
      <c r="AH16" s="7">
        <f>SUM(AH3:AH15)</f>
        <v>3895</v>
      </c>
      <c r="AI16" s="14">
        <f>SUM(AI3:AI15)</f>
        <v>427205</v>
      </c>
      <c r="AJ16" s="7"/>
      <c r="AK16" s="8"/>
      <c r="AL16" s="8"/>
      <c r="AM16" s="7">
        <f>SUM(AM3:AM15)</f>
        <v>8140</v>
      </c>
      <c r="AN16" s="14">
        <f>SUM(AN3:AN15)</f>
        <v>466827</v>
      </c>
      <c r="AO16" s="7"/>
      <c r="AP16" s="8"/>
      <c r="AQ16" s="8"/>
      <c r="AR16" s="7">
        <f>SUM(AR3:AR15)</f>
        <v>5300</v>
      </c>
      <c r="AS16" s="14">
        <f>SUM(AS3:AS15)</f>
        <v>416607</v>
      </c>
      <c r="AT16" s="7"/>
      <c r="AU16" s="8"/>
      <c r="AV16" s="8"/>
      <c r="AW16" s="7">
        <f>SUM(AW3:AW15)</f>
        <v>3759</v>
      </c>
      <c r="AX16" s="14">
        <f>SUM(AX3:AX15)</f>
        <v>482762</v>
      </c>
      <c r="AY16" s="7"/>
    </row>
    <row r="17" spans="1:51" x14ac:dyDescent="0.3">
      <c r="A17" s="62" t="s">
        <v>255</v>
      </c>
      <c r="B17" s="62"/>
      <c r="C17" s="4"/>
      <c r="D17" s="53"/>
      <c r="E17" s="53"/>
      <c r="F17" s="53"/>
      <c r="G17" s="4"/>
      <c r="H17" s="4"/>
      <c r="I17" s="53"/>
      <c r="J17" s="53"/>
      <c r="K17" s="53"/>
      <c r="L17" s="4"/>
      <c r="M17" s="4"/>
      <c r="N17" s="53"/>
      <c r="O17" s="53"/>
      <c r="P17" s="53"/>
      <c r="Q17" s="4"/>
      <c r="R17" s="4"/>
      <c r="S17" s="53"/>
      <c r="T17" s="53"/>
      <c r="U17" s="53"/>
      <c r="V17" s="4"/>
      <c r="W17" s="4"/>
      <c r="X17" s="53"/>
      <c r="Y17" s="53"/>
      <c r="Z17" s="53"/>
      <c r="AA17" s="4"/>
      <c r="AB17" s="4"/>
      <c r="AC17" s="53"/>
      <c r="AD17" s="53"/>
      <c r="AE17" s="53"/>
      <c r="AF17" s="4"/>
      <c r="AG17" s="4"/>
      <c r="AH17" s="53"/>
      <c r="AI17" s="53"/>
      <c r="AJ17" s="53"/>
      <c r="AK17" s="4"/>
      <c r="AL17" s="4"/>
      <c r="AM17" s="53"/>
      <c r="AN17" s="53"/>
      <c r="AO17" s="53"/>
      <c r="AP17" s="4"/>
      <c r="AQ17" s="4"/>
      <c r="AR17" s="53"/>
      <c r="AS17" s="53"/>
      <c r="AT17" s="53"/>
      <c r="AU17" s="4"/>
      <c r="AV17" s="4"/>
      <c r="AW17" s="53"/>
      <c r="AX17" s="53"/>
      <c r="AY17" s="53"/>
    </row>
    <row r="18" spans="1:51" s="10" customFormat="1" x14ac:dyDescent="0.3">
      <c r="A18" s="63" t="s">
        <v>256</v>
      </c>
      <c r="B18" s="63"/>
      <c r="C18" s="11"/>
      <c r="D18" s="54"/>
      <c r="E18" s="54"/>
      <c r="F18" s="54"/>
      <c r="G18" s="11"/>
      <c r="H18" s="11"/>
      <c r="I18" s="54"/>
      <c r="J18" s="54"/>
      <c r="K18" s="54"/>
      <c r="L18" s="11"/>
      <c r="M18" s="11"/>
      <c r="N18" s="54"/>
      <c r="O18" s="54"/>
      <c r="P18" s="54"/>
      <c r="Q18" s="11"/>
      <c r="R18" s="11"/>
      <c r="S18" s="54"/>
      <c r="T18" s="54"/>
      <c r="U18" s="54"/>
      <c r="V18" s="11"/>
      <c r="W18" s="11"/>
      <c r="X18" s="54"/>
      <c r="Y18" s="54"/>
      <c r="Z18" s="54"/>
      <c r="AA18" s="11"/>
      <c r="AB18" s="11"/>
      <c r="AC18" s="54"/>
      <c r="AD18" s="54"/>
      <c r="AE18" s="54"/>
      <c r="AF18" s="11"/>
      <c r="AG18" s="11"/>
      <c r="AH18" s="54"/>
      <c r="AI18" s="54"/>
      <c r="AJ18" s="54"/>
      <c r="AK18" s="11"/>
      <c r="AL18" s="11"/>
      <c r="AM18" s="54"/>
      <c r="AN18" s="54"/>
      <c r="AO18" s="54"/>
      <c r="AP18" s="11"/>
      <c r="AQ18" s="11"/>
      <c r="AR18" s="54"/>
      <c r="AS18" s="54"/>
      <c r="AT18" s="54"/>
      <c r="AU18" s="11"/>
      <c r="AV18" s="11"/>
      <c r="AW18" s="54"/>
      <c r="AX18" s="54"/>
      <c r="AY18" s="54"/>
    </row>
  </sheetData>
  <mergeCells count="13">
    <mergeCell ref="AU2:AY2"/>
    <mergeCell ref="A16:B16"/>
    <mergeCell ref="A17:B17"/>
    <mergeCell ref="A18:B18"/>
    <mergeCell ref="Q2:U2"/>
    <mergeCell ref="V2:Z2"/>
    <mergeCell ref="AA2:AE2"/>
    <mergeCell ref="AF2:AJ2"/>
    <mergeCell ref="AK2:AO2"/>
    <mergeCell ref="AP2:AT2"/>
    <mergeCell ref="B2:F2"/>
    <mergeCell ref="G2:K2"/>
    <mergeCell ref="L2:P2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F74F7A8268F045B14CDCCDE3E8583F" ma:contentTypeVersion="10" ma:contentTypeDescription="Create a new document." ma:contentTypeScope="" ma:versionID="8a7dc527f89f6663c036a7b27dd3a176">
  <xsd:schema xmlns:xsd="http://www.w3.org/2001/XMLSchema" xmlns:xs="http://www.w3.org/2001/XMLSchema" xmlns:p="http://schemas.microsoft.com/office/2006/metadata/properties" xmlns:ns2="9ead2965-0b26-4dfd-8009-014d5c92a08c" xmlns:ns3="f482a083-abe7-41bf-8477-aa7d5d071adc" targetNamespace="http://schemas.microsoft.com/office/2006/metadata/properties" ma:root="true" ma:fieldsID="449802d00df40d390a49a1cabcc065f1" ns2:_="" ns3:_="">
    <xsd:import namespace="9ead2965-0b26-4dfd-8009-014d5c92a08c"/>
    <xsd:import namespace="f482a083-abe7-41bf-8477-aa7d5d071a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ad2965-0b26-4dfd-8009-014d5c92a0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2a083-abe7-41bf-8477-aa7d5d071ad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94DB5F-5B42-4C76-BC79-66D32BD0C3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8FF6158-32C0-4F95-9136-157E9B5AC361}"/>
</file>

<file path=customXml/itemProps3.xml><?xml version="1.0" encoding="utf-8"?>
<ds:datastoreItem xmlns:ds="http://schemas.openxmlformats.org/officeDocument/2006/customXml" ds:itemID="{9B58738F-CEC0-4E09-AC4B-D1C5EB02E7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Base Year</vt:lpstr>
      <vt:lpstr>OPY1</vt:lpstr>
      <vt:lpstr>OPY2</vt:lpstr>
      <vt:lpstr>OPY3</vt:lpstr>
      <vt:lpstr>OPY4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Leach, Elizabeth (DCPS)</dc:creator>
  <cp:keywords/>
  <dc:description/>
  <cp:lastModifiedBy>Hashmi, Zahra (DCPS)</cp:lastModifiedBy>
  <cp:revision/>
  <dcterms:created xsi:type="dcterms:W3CDTF">2015-11-09T11:15:06Z</dcterms:created>
  <dcterms:modified xsi:type="dcterms:W3CDTF">2021-05-28T14:04:42Z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0x01010083F74F7A8268F045B14CDCCDE3E8583F</vt:lpwstr>
  </property>
</Properties>
</file>